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99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'99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Pol'!$A$1:$X$128</definedName>
    <definedName name="_xlnm.Print_Area" localSheetId="4">'99 1 Pol'!$A$1:$X$48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61"/>
  <c r="I60"/>
  <c r="I59"/>
  <c r="I58"/>
  <c r="I57"/>
  <c r="I56"/>
  <c r="I55"/>
  <c r="I54"/>
  <c r="I53"/>
  <c r="I52"/>
  <c r="G44"/>
  <c r="F44"/>
  <c r="G43"/>
  <c r="F43"/>
  <c r="G42"/>
  <c r="F42"/>
  <c r="G41"/>
  <c r="F41"/>
  <c r="G39"/>
  <c r="F39"/>
  <c r="G47" i="13"/>
  <c r="BA37"/>
  <c r="BA34"/>
  <c r="BA32"/>
  <c r="BA30"/>
  <c r="BA24"/>
  <c r="BA21"/>
  <c r="BA19"/>
  <c r="BA15"/>
  <c r="BA10"/>
  <c r="G9"/>
  <c r="G8"/>
  <c r="I9"/>
  <c r="I8"/>
  <c r="K9"/>
  <c r="K8"/>
  <c r="M9"/>
  <c r="M8"/>
  <c r="O9"/>
  <c r="O8"/>
  <c r="Q9"/>
  <c r="Q8"/>
  <c r="V9"/>
  <c r="V8"/>
  <c r="G17"/>
  <c r="G20"/>
  <c r="G29"/>
  <c r="G31"/>
  <c r="G33"/>
  <c r="G16"/>
  <c r="I17"/>
  <c r="I20"/>
  <c r="I29"/>
  <c r="I31"/>
  <c r="I33"/>
  <c r="I16"/>
  <c r="K17"/>
  <c r="K20"/>
  <c r="K29"/>
  <c r="K31"/>
  <c r="K33"/>
  <c r="K16"/>
  <c r="M17"/>
  <c r="M20"/>
  <c r="M29"/>
  <c r="M31"/>
  <c r="M33"/>
  <c r="M16"/>
  <c r="O17"/>
  <c r="O20"/>
  <c r="O29"/>
  <c r="O31"/>
  <c r="O33"/>
  <c r="O16"/>
  <c r="Q17"/>
  <c r="Q20"/>
  <c r="Q29"/>
  <c r="Q31"/>
  <c r="Q33"/>
  <c r="Q16"/>
  <c r="V17"/>
  <c r="V20"/>
  <c r="V29"/>
  <c r="V31"/>
  <c r="V33"/>
  <c r="V16"/>
  <c r="G36"/>
  <c r="G35"/>
  <c r="I36"/>
  <c r="I35"/>
  <c r="K36"/>
  <c r="K35"/>
  <c r="M36"/>
  <c r="M35"/>
  <c r="O36"/>
  <c r="O35"/>
  <c r="Q36"/>
  <c r="Q35"/>
  <c r="V36"/>
  <c r="V35"/>
  <c r="G39"/>
  <c r="G40"/>
  <c r="G41"/>
  <c r="G42"/>
  <c r="G38"/>
  <c r="I39"/>
  <c r="I40"/>
  <c r="I41"/>
  <c r="I42"/>
  <c r="I38"/>
  <c r="K39"/>
  <c r="K40"/>
  <c r="K41"/>
  <c r="K42"/>
  <c r="K38"/>
  <c r="M39"/>
  <c r="M40"/>
  <c r="M41"/>
  <c r="M42"/>
  <c r="M38"/>
  <c r="O39"/>
  <c r="O40"/>
  <c r="O41"/>
  <c r="O42"/>
  <c r="O38"/>
  <c r="Q39"/>
  <c r="Q40"/>
  <c r="Q41"/>
  <c r="Q42"/>
  <c r="Q38"/>
  <c r="V39"/>
  <c r="V40"/>
  <c r="V41"/>
  <c r="V42"/>
  <c r="V38"/>
  <c r="G44"/>
  <c r="G45"/>
  <c r="G43"/>
  <c r="I44"/>
  <c r="I45"/>
  <c r="I43"/>
  <c r="K44"/>
  <c r="K45"/>
  <c r="K43"/>
  <c r="M44"/>
  <c r="M45"/>
  <c r="M43"/>
  <c r="O44"/>
  <c r="O45"/>
  <c r="O43"/>
  <c r="Q44"/>
  <c r="Q45"/>
  <c r="Q43"/>
  <c r="V44"/>
  <c r="V45"/>
  <c r="V43"/>
  <c r="AE47"/>
  <c r="AF47"/>
  <c r="G127" i="12"/>
  <c r="BA122"/>
  <c r="BA109"/>
  <c r="BA106"/>
  <c r="BA93"/>
  <c r="BA71"/>
  <c r="BA22"/>
  <c r="BA19"/>
  <c r="BA15"/>
  <c r="BA11"/>
  <c r="G9"/>
  <c r="G10"/>
  <c r="G13"/>
  <c r="G14"/>
  <c r="G17"/>
  <c r="G18"/>
  <c r="G21"/>
  <c r="G23"/>
  <c r="G25"/>
  <c r="G27"/>
  <c r="G29"/>
  <c r="G30"/>
  <c r="G34"/>
  <c r="G37"/>
  <c r="G40"/>
  <c r="G8"/>
  <c r="I9"/>
  <c r="I10"/>
  <c r="I13"/>
  <c r="I14"/>
  <c r="I17"/>
  <c r="I18"/>
  <c r="I21"/>
  <c r="I23"/>
  <c r="I25"/>
  <c r="I27"/>
  <c r="I29"/>
  <c r="I30"/>
  <c r="I34"/>
  <c r="I37"/>
  <c r="I40"/>
  <c r="I8"/>
  <c r="K9"/>
  <c r="K10"/>
  <c r="K13"/>
  <c r="K14"/>
  <c r="K17"/>
  <c r="K18"/>
  <c r="K21"/>
  <c r="K23"/>
  <c r="K25"/>
  <c r="K27"/>
  <c r="K29"/>
  <c r="K30"/>
  <c r="K34"/>
  <c r="K37"/>
  <c r="K40"/>
  <c r="K8"/>
  <c r="M9"/>
  <c r="M10"/>
  <c r="M13"/>
  <c r="M14"/>
  <c r="M17"/>
  <c r="M18"/>
  <c r="M21"/>
  <c r="M23"/>
  <c r="M25"/>
  <c r="M27"/>
  <c r="M29"/>
  <c r="M30"/>
  <c r="M34"/>
  <c r="M37"/>
  <c r="M40"/>
  <c r="M8"/>
  <c r="O9"/>
  <c r="O10"/>
  <c r="O13"/>
  <c r="O14"/>
  <c r="O17"/>
  <c r="O18"/>
  <c r="O21"/>
  <c r="O23"/>
  <c r="O25"/>
  <c r="O27"/>
  <c r="O29"/>
  <c r="O30"/>
  <c r="O34"/>
  <c r="O37"/>
  <c r="O40"/>
  <c r="O8"/>
  <c r="Q9"/>
  <c r="Q10"/>
  <c r="Q13"/>
  <c r="Q14"/>
  <c r="Q17"/>
  <c r="Q18"/>
  <c r="Q21"/>
  <c r="Q23"/>
  <c r="Q25"/>
  <c r="Q27"/>
  <c r="Q29"/>
  <c r="Q30"/>
  <c r="Q34"/>
  <c r="Q37"/>
  <c r="Q40"/>
  <c r="Q8"/>
  <c r="V9"/>
  <c r="V10"/>
  <c r="V13"/>
  <c r="V14"/>
  <c r="V17"/>
  <c r="V18"/>
  <c r="V21"/>
  <c r="V23"/>
  <c r="V25"/>
  <c r="V27"/>
  <c r="V29"/>
  <c r="V30"/>
  <c r="V34"/>
  <c r="V37"/>
  <c r="V40"/>
  <c r="V8"/>
  <c r="G42"/>
  <c r="G45"/>
  <c r="G49"/>
  <c r="G52"/>
  <c r="G54"/>
  <c r="G55"/>
  <c r="G57"/>
  <c r="G41"/>
  <c r="I42"/>
  <c r="I45"/>
  <c r="I49"/>
  <c r="I52"/>
  <c r="I54"/>
  <c r="I55"/>
  <c r="I57"/>
  <c r="I41"/>
  <c r="K42"/>
  <c r="K45"/>
  <c r="K49"/>
  <c r="K52"/>
  <c r="K54"/>
  <c r="K55"/>
  <c r="K57"/>
  <c r="K41"/>
  <c r="M42"/>
  <c r="M45"/>
  <c r="M49"/>
  <c r="M52"/>
  <c r="M54"/>
  <c r="M55"/>
  <c r="M57"/>
  <c r="M41"/>
  <c r="O42"/>
  <c r="O45"/>
  <c r="O49"/>
  <c r="O52"/>
  <c r="O54"/>
  <c r="O55"/>
  <c r="O57"/>
  <c r="O41"/>
  <c r="Q42"/>
  <c r="Q45"/>
  <c r="Q49"/>
  <c r="Q52"/>
  <c r="Q54"/>
  <c r="Q55"/>
  <c r="Q57"/>
  <c r="Q41"/>
  <c r="V42"/>
  <c r="V45"/>
  <c r="V49"/>
  <c r="V52"/>
  <c r="V54"/>
  <c r="V55"/>
  <c r="V57"/>
  <c r="V41"/>
  <c r="G59"/>
  <c r="G62"/>
  <c r="G64"/>
  <c r="G66"/>
  <c r="G67"/>
  <c r="G58"/>
  <c r="I59"/>
  <c r="I62"/>
  <c r="I64"/>
  <c r="I66"/>
  <c r="I67"/>
  <c r="I58"/>
  <c r="K59"/>
  <c r="K62"/>
  <c r="K64"/>
  <c r="K66"/>
  <c r="K67"/>
  <c r="K58"/>
  <c r="M59"/>
  <c r="M62"/>
  <c r="M64"/>
  <c r="M66"/>
  <c r="M67"/>
  <c r="M58"/>
  <c r="O59"/>
  <c r="O62"/>
  <c r="O64"/>
  <c r="O66"/>
  <c r="O67"/>
  <c r="O58"/>
  <c r="Q59"/>
  <c r="Q62"/>
  <c r="Q64"/>
  <c r="Q66"/>
  <c r="Q67"/>
  <c r="Q58"/>
  <c r="V59"/>
  <c r="V62"/>
  <c r="V64"/>
  <c r="V66"/>
  <c r="V67"/>
  <c r="V58"/>
  <c r="G70"/>
  <c r="G69"/>
  <c r="I70"/>
  <c r="I69"/>
  <c r="K70"/>
  <c r="K69"/>
  <c r="M70"/>
  <c r="M69"/>
  <c r="O70"/>
  <c r="O69"/>
  <c r="Q70"/>
  <c r="Q69"/>
  <c r="V70"/>
  <c r="V69"/>
  <c r="G73"/>
  <c r="G75"/>
  <c r="G78"/>
  <c r="G72"/>
  <c r="I73"/>
  <c r="I75"/>
  <c r="I78"/>
  <c r="I72"/>
  <c r="K73"/>
  <c r="K75"/>
  <c r="K78"/>
  <c r="K72"/>
  <c r="M73"/>
  <c r="M75"/>
  <c r="M78"/>
  <c r="M72"/>
  <c r="O73"/>
  <c r="O75"/>
  <c r="O78"/>
  <c r="O72"/>
  <c r="Q73"/>
  <c r="Q75"/>
  <c r="Q78"/>
  <c r="Q72"/>
  <c r="V73"/>
  <c r="V75"/>
  <c r="V78"/>
  <c r="V72"/>
  <c r="G80"/>
  <c r="G81"/>
  <c r="G82"/>
  <c r="G84"/>
  <c r="G79"/>
  <c r="I80"/>
  <c r="I81"/>
  <c r="I82"/>
  <c r="I84"/>
  <c r="I79"/>
  <c r="K80"/>
  <c r="K81"/>
  <c r="K82"/>
  <c r="K84"/>
  <c r="K79"/>
  <c r="M80"/>
  <c r="M81"/>
  <c r="M82"/>
  <c r="M84"/>
  <c r="M79"/>
  <c r="O80"/>
  <c r="O81"/>
  <c r="O82"/>
  <c r="O84"/>
  <c r="O79"/>
  <c r="Q80"/>
  <c r="Q81"/>
  <c r="Q82"/>
  <c r="Q84"/>
  <c r="Q79"/>
  <c r="V80"/>
  <c r="V81"/>
  <c r="V82"/>
  <c r="V84"/>
  <c r="V79"/>
  <c r="G86"/>
  <c r="G88"/>
  <c r="G90"/>
  <c r="G85"/>
  <c r="I86"/>
  <c r="I88"/>
  <c r="I90"/>
  <c r="I85"/>
  <c r="K86"/>
  <c r="K88"/>
  <c r="K90"/>
  <c r="K85"/>
  <c r="M86"/>
  <c r="M88"/>
  <c r="M90"/>
  <c r="M85"/>
  <c r="O86"/>
  <c r="O88"/>
  <c r="O90"/>
  <c r="O85"/>
  <c r="Q86"/>
  <c r="Q88"/>
  <c r="Q90"/>
  <c r="Q85"/>
  <c r="V86"/>
  <c r="V88"/>
  <c r="V90"/>
  <c r="V85"/>
  <c r="G92"/>
  <c r="G95"/>
  <c r="G97"/>
  <c r="G99"/>
  <c r="G101"/>
  <c r="G102"/>
  <c r="G103"/>
  <c r="G91"/>
  <c r="I92"/>
  <c r="I95"/>
  <c r="I97"/>
  <c r="I99"/>
  <c r="I101"/>
  <c r="I102"/>
  <c r="I103"/>
  <c r="I91"/>
  <c r="K92"/>
  <c r="K95"/>
  <c r="K97"/>
  <c r="K99"/>
  <c r="K101"/>
  <c r="K102"/>
  <c r="K103"/>
  <c r="K91"/>
  <c r="M92"/>
  <c r="M95"/>
  <c r="M97"/>
  <c r="M99"/>
  <c r="M101"/>
  <c r="M102"/>
  <c r="M103"/>
  <c r="M91"/>
  <c r="O92"/>
  <c r="O95"/>
  <c r="O97"/>
  <c r="O99"/>
  <c r="O101"/>
  <c r="O102"/>
  <c r="O103"/>
  <c r="O91"/>
  <c r="Q92"/>
  <c r="Q95"/>
  <c r="Q97"/>
  <c r="Q99"/>
  <c r="Q101"/>
  <c r="Q102"/>
  <c r="Q103"/>
  <c r="Q91"/>
  <c r="V92"/>
  <c r="V95"/>
  <c r="V97"/>
  <c r="V99"/>
  <c r="V101"/>
  <c r="V102"/>
  <c r="V103"/>
  <c r="V91"/>
  <c r="G105"/>
  <c r="G108"/>
  <c r="G104"/>
  <c r="I105"/>
  <c r="I108"/>
  <c r="I104"/>
  <c r="K105"/>
  <c r="K108"/>
  <c r="K104"/>
  <c r="M105"/>
  <c r="M108"/>
  <c r="M104"/>
  <c r="O105"/>
  <c r="O108"/>
  <c r="O104"/>
  <c r="Q105"/>
  <c r="Q108"/>
  <c r="Q104"/>
  <c r="V105"/>
  <c r="V108"/>
  <c r="V104"/>
  <c r="G112"/>
  <c r="G114"/>
  <c r="G116"/>
  <c r="G117"/>
  <c r="G111"/>
  <c r="I112"/>
  <c r="I114"/>
  <c r="I116"/>
  <c r="I117"/>
  <c r="I111"/>
  <c r="K112"/>
  <c r="K114"/>
  <c r="K116"/>
  <c r="K117"/>
  <c r="K111"/>
  <c r="M112"/>
  <c r="M114"/>
  <c r="M116"/>
  <c r="M117"/>
  <c r="M111"/>
  <c r="O112"/>
  <c r="O114"/>
  <c r="O116"/>
  <c r="O117"/>
  <c r="O111"/>
  <c r="Q112"/>
  <c r="Q114"/>
  <c r="Q116"/>
  <c r="Q117"/>
  <c r="Q111"/>
  <c r="V112"/>
  <c r="V114"/>
  <c r="V116"/>
  <c r="V117"/>
  <c r="V111"/>
  <c r="G119"/>
  <c r="G118"/>
  <c r="I119"/>
  <c r="I118"/>
  <c r="K119"/>
  <c r="K118"/>
  <c r="M119"/>
  <c r="M118"/>
  <c r="O119"/>
  <c r="O118"/>
  <c r="Q119"/>
  <c r="Q118"/>
  <c r="V119"/>
  <c r="V118"/>
  <c r="G121"/>
  <c r="G120"/>
  <c r="I121"/>
  <c r="I120"/>
  <c r="K121"/>
  <c r="K120"/>
  <c r="M121"/>
  <c r="M120"/>
  <c r="O121"/>
  <c r="O120"/>
  <c r="Q121"/>
  <c r="Q120"/>
  <c r="V121"/>
  <c r="V120"/>
  <c r="G124"/>
  <c r="G123"/>
  <c r="I124"/>
  <c r="I123"/>
  <c r="K124"/>
  <c r="K123"/>
  <c r="M124"/>
  <c r="M123"/>
  <c r="O124"/>
  <c r="O123"/>
  <c r="Q124"/>
  <c r="Q123"/>
  <c r="V124"/>
  <c r="V123"/>
  <c r="AE127"/>
  <c r="AF127"/>
  <c r="I20" i="1"/>
  <c r="I19"/>
  <c r="I18"/>
  <c r="I17"/>
  <c r="I16"/>
  <c r="I64"/>
  <c r="J52"/>
  <c r="J53"/>
  <c r="J54"/>
  <c r="J55"/>
  <c r="J56"/>
  <c r="J57"/>
  <c r="J58"/>
  <c r="J59"/>
  <c r="J60"/>
  <c r="J61"/>
  <c r="J62"/>
  <c r="J63"/>
  <c r="J64"/>
  <c r="F45"/>
  <c r="G23"/>
  <c r="A23"/>
  <c r="G24"/>
  <c r="G45"/>
  <c r="G25"/>
  <c r="A25"/>
  <c r="G26"/>
  <c r="A27"/>
  <c r="G29"/>
  <c r="A29"/>
  <c r="G28"/>
  <c r="G27"/>
  <c r="A26"/>
  <c r="A24"/>
  <c r="H39"/>
  <c r="H45"/>
  <c r="I39"/>
  <c r="I45"/>
  <c r="J39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<sst xmlns="http://schemas.openxmlformats.org/spreadsheetml/2006/main" count="926" uniqueCount="345">
  <si>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</si>
  <si>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</si>
  <si>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</si>
  <si>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</si>
  <si>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</si>
  <si>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</si>
  <si>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</si>
  <si>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</si>
  <si>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</si>
  <si>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</si>
  <si>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</si>
  <si>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</si>
  <si>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</si>
  <si>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</si>
  <si>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</si>
  <si>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</si>
  <si>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</si>
  <si>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</si>
  <si>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</si>
  <si>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</si>
  <si>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</si>
  <si>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</si>
  <si>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</si>
  <si>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</si>
  <si>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</si>
  <si>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</si>
  <si>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</si>
  <si>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</si>
  <si>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</si>
  <si>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</si>
  <si>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</si>
  <si>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</si>
  <si>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</si>
  <si>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</si>
  <si>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</si>
  <si>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</si>
  <si>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</si>
  <si>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</si>
  <si>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</si>
  <si>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</si>
  <si>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</si>
  <si>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</si>
  <si>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</si>
  <si>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</si>
  <si>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20P10</t>
  </si>
  <si>
    <t>Opěrná zeď Slavkovice - 2. etapa</t>
  </si>
  <si>
    <t>Stavba</t>
  </si>
  <si>
    <t>Stavební objekt</t>
  </si>
  <si>
    <t>01</t>
  </si>
  <si>
    <t>Rozpočet</t>
  </si>
  <si>
    <t>1</t>
  </si>
  <si>
    <t>99</t>
  </si>
  <si>
    <t>Ostatní a vedlejší náklady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</si>
  <si>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</si>
  <si>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</si>
  <si>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</si>
  <si>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</si>
  <si>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</si>
  <si>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</si>
  <si>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</si>
  <si>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</si>
  <si>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</si>
  <si>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</si>
  <si>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</si>
  <si>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</si>
  <si>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</si>
  <si>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</si>
  <si>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</si>
  <si>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</si>
  <si>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</si>
  <si>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</si>
  <si>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</si>
  <si>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</si>
  <si>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</si>
  <si>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</si>
  <si>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</si>
  <si>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</si>
  <si>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</si>
  <si>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</si>
  <si>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</si>
  <si>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</si>
  <si>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</si>
  <si>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</si>
  <si>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</si>
  <si>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</si>
  <si>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</si>
  <si>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</si>
  <si>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</si>
  <si>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</si>
  <si>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</si>
  <si>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</si>
  <si>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</si>
  <si>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</si>
  <si>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</si>
  <si>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</si>
  <si>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</si>
  <si>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</si>
  <si>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</si>
  <si>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</si>
  <si>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</si>
  <si>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</si>
  <si>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</si>
  <si>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</si>
  <si>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</si>
  <si>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</si>
  <si>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</si>
  <si>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Čerpání vody na výšku do 10 m, přítok do 500 l po dobu stavby</t>
  </si>
  <si>
    <t>kpl.</t>
  </si>
  <si>
    <t>Vlastní</t>
  </si>
  <si>
    <t>Indiv</t>
  </si>
  <si>
    <t>Práce</t>
  </si>
  <si>
    <t>POL1_1</t>
  </si>
  <si>
    <t>122202202R00</t>
  </si>
  <si>
    <t>Odkopávky a prokopávky pro silnice v hornině 3 přes 100 do 1 000 m3</t>
  </si>
  <si>
    <t>m3</t>
  </si>
  <si>
    <t>800-1</t>
  </si>
  <si>
    <t>RTS 21/ I</t>
  </si>
  <si>
    <t>RTS 20/ II</t>
  </si>
  <si>
    <t>s přemístěním výkopku v příčných profilech na vzdálenost do 15 m nebo s naložením na dopravní prostředek.</t>
  </si>
  <si>
    <t>SPI</t>
  </si>
  <si>
    <t>(58,33+27,5)*0,9</t>
  </si>
  <si>
    <t>VV</t>
  </si>
  <si>
    <t>113107430R00</t>
  </si>
  <si>
    <t>Odstranění podkladů nebo krytů z kameniva těženého, v ploše jednotlivě nad 50 m2, tloušťka vrstvy 300 mm</t>
  </si>
  <si>
    <t>m2</t>
  </si>
  <si>
    <t>822-1</t>
  </si>
  <si>
    <t>POL1_</t>
  </si>
  <si>
    <t>122302201R00</t>
  </si>
  <si>
    <t>Odkopávky a prokopávky pro silnice v hornině 4 do 100 m3</t>
  </si>
  <si>
    <t>(58,33+27,5)*0,1</t>
  </si>
  <si>
    <t>113108410R00</t>
  </si>
  <si>
    <t>Odstranění podkladů nebo krytů živičných, v ploše jednotlivě nad 50 m2, tloušťka vrstvy 100 mm</t>
  </si>
  <si>
    <t>121101101R00</t>
  </si>
  <si>
    <t>Sejmutí ornice s přemístěním na vzdálenost do 50 m</t>
  </si>
  <si>
    <t>nebo lesní půdy, s vodorovným přemístěním na hromady v místě upotřebení nebo na dočasné či trvalé skládky se složením</t>
  </si>
  <si>
    <t>60*0,1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</si>
  <si>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</si>
  <si>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</si>
  <si>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</si>
  <si>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180401211R00</t>
  </si>
  <si>
    <t>Založení trávníku luční trávník, výsevem, v rovině nebo na svahu do 1:5</t>
  </si>
  <si>
    <t>823-1</t>
  </si>
  <si>
    <t>na půdě předem připravené s pokosením, naložením, odvozem odpadu do 20 km a se složením,</t>
  </si>
  <si>
    <t>00572472R</t>
  </si>
  <si>
    <t>směs travní luční, dlouhodobá</t>
  </si>
  <si>
    <t>kg</t>
  </si>
  <si>
    <t>SPCM</t>
  </si>
  <si>
    <t>Specifikace</t>
  </si>
  <si>
    <t>POL3_</t>
  </si>
  <si>
    <t>32*0,04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</si>
  <si>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</si>
  <si>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</si>
  <si>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</si>
  <si>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25234009.AR</t>
  </si>
  <si>
    <t>herbicid totální; účinná látka izopropylaminová sůl glyphosatu; hubení dvouděložných plevelů, jednoděložných plevelů</t>
  </si>
  <si>
    <t>l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</si>
  <si>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</si>
  <si>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</si>
  <si>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</si>
  <si>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zemina : 77,247+8,583-30,048</t>
  </si>
  <si>
    <t>podkladní kamenivo : 75*0,3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</si>
  <si>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</si>
  <si>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</si>
  <si>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</si>
  <si>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0,48*62,6</t>
  </si>
  <si>
    <t>181201102R00</t>
  </si>
  <si>
    <t>Úprava pláně v násypech v hornině 1 až 4, se zhutněním</t>
  </si>
  <si>
    <t>vyrovnání výškových rozdílů, plochy vodorovné a plochy do sklonu 1 : 5,</t>
  </si>
  <si>
    <t>298+30</t>
  </si>
  <si>
    <t>199000002R00</t>
  </si>
  <si>
    <t>Poplatky za skládku horniny 1- 4, skupina 17 05 04 z Katalogu odpadů</t>
  </si>
  <si>
    <t>211531111R00</t>
  </si>
  <si>
    <t>Výplň odvodňovacích žeber kamenivem hrubým drceným frakce 16 - 63 mm</t>
  </si>
  <si>
    <t>800-2</t>
  </si>
  <si>
    <t>do rýh bez zhutnění s úpravou povrchu výplně, s vytvořením průduchů z lomového kamene</t>
  </si>
  <si>
    <t>62,6*0,15</t>
  </si>
  <si>
    <t>211971110R00</t>
  </si>
  <si>
    <t xml:space="preserve">Zřízení opláštění odvod. žeber z geotextilie o sklonu do 1:2,5,  </t>
  </si>
  <si>
    <t>v rýze nebo v zářezu se stěnami,</t>
  </si>
  <si>
    <t>podélná drenáž : 62,6*1,2</t>
  </si>
  <si>
    <t>vyústění do rybníka : 6*1</t>
  </si>
  <si>
    <t>212753114R00</t>
  </si>
  <si>
    <t>Plastové drenážní trubky montáž ohebné plastové drenážní trubky do rýhy, DN 100, bez lože</t>
  </si>
  <si>
    <t>m</t>
  </si>
  <si>
    <t>827-1</t>
  </si>
  <si>
    <t>podélná drenáž : 62,6</t>
  </si>
  <si>
    <t>vyústění do rybníka : 6*0,8</t>
  </si>
  <si>
    <t>28611223.AR</t>
  </si>
  <si>
    <t>trubka plastová drenážní PVC; ohebná; perforovaná po celém obvodu; DN 100,0 mm</t>
  </si>
  <si>
    <t>67,4*1,1</t>
  </si>
  <si>
    <t>28611141.AR</t>
  </si>
  <si>
    <t>trubka plastová kanalizační PVC; hladká, s hrdlem; Sn 4 kN/m2; D = 110,0 mm; s = 3,20 mm; l = 1000,0 mm</t>
  </si>
  <si>
    <t>kus</t>
  </si>
  <si>
    <t>67390503R</t>
  </si>
  <si>
    <t>geotextilie PP; funkce drenážní, separační, ochranná, filtrační; plošná hmotnost 300 g/m2; tl. při 20 kPa 2,80 mm; tl. při 2 kPa 4,20 mm</t>
  </si>
  <si>
    <t>POL3_0</t>
  </si>
  <si>
    <t>81,12*1,2</t>
  </si>
  <si>
    <t>02</t>
  </si>
  <si>
    <t>D+M Ochranná větrací mřížka na konec potrubí ústícího do rybníka</t>
  </si>
  <si>
    <t>soubor</t>
  </si>
  <si>
    <t>317321017R00</t>
  </si>
  <si>
    <t>Římsy zdí a valů z betonu železového třídy C 25/30</t>
  </si>
  <si>
    <t>801-5</t>
  </si>
  <si>
    <t>římsa : 62,6*0,0816</t>
  </si>
  <si>
    <t>val : 28,7</t>
  </si>
  <si>
    <t>317351105R00</t>
  </si>
  <si>
    <t>Bednění překladů, říms a klenbových pásů říms nebo žlabových říms včetně podpěrné konstrukce vzepřené nebo podepřené jakéhokoliv tvaru a délky vyložení, při výšce spodní hrany konstrukce do 6 m nad nejblíže nižší podlahou_x000D_
 zřízení</t>
  </si>
  <si>
    <t>801-1</t>
  </si>
  <si>
    <t>římsa : 62,6*(0,204*2+0,04+0,05)+2*7*0,9</t>
  </si>
  <si>
    <t>317353112R00</t>
  </si>
  <si>
    <t>Bednění říms zdí a valů jakéhokoliv tvaru odbednění</t>
  </si>
  <si>
    <t>přímých, zalomených nebo jinak zakřivených</t>
  </si>
  <si>
    <t>317361016R00</t>
  </si>
  <si>
    <t>Výztuž říms zdí a valů z oceli 10 505</t>
  </si>
  <si>
    <t>t</t>
  </si>
  <si>
    <t>327215132R00</t>
  </si>
  <si>
    <t>Zdivo nadzákladové zdí a valů z kamene obkladní z lomového kamene lomařsky upraveného, jednostranně lícované, na jakoukoliv cementovou maltu s vyspárováním jakoukoliv cementovou maltou</t>
  </si>
  <si>
    <t>62,6*0,2*0,9</t>
  </si>
  <si>
    <t>114203202R00</t>
  </si>
  <si>
    <t>Očištění kamene nebo tvárnic od malty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</si>
  <si>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</si>
  <si>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>327313217R00</t>
  </si>
  <si>
    <t>Zdi a valy z betonu prostého třídy C 25/30, z cementů portladských a struskoportlandských</t>
  </si>
  <si>
    <t>0,5*0,8*62,6*1,1</t>
  </si>
  <si>
    <t>327351211R00</t>
  </si>
  <si>
    <t>Bednění zdí a valů svislých i skloněných výšky do 20 m zřízení</t>
  </si>
  <si>
    <t>1,5*62,6</t>
  </si>
  <si>
    <t>čela : 0,45*14</t>
  </si>
  <si>
    <t>327351221R00</t>
  </si>
  <si>
    <t>Bednění zdí a valů svislých i skloněných výšky do 20 m odbednění</t>
  </si>
  <si>
    <t>564851111RT2</t>
  </si>
  <si>
    <t>Podklad ze štěrkodrti s rozprostřením a zhutněním frakce 0-32 mm, tloušťka po zhutnění 150 mm</t>
  </si>
  <si>
    <t>564851111RT4</t>
  </si>
  <si>
    <t>Podklad ze štěrkodrti s rozprostřením a zhutněním frakce 0-63 mm, tloušťka po zhutnění 150 mm</t>
  </si>
  <si>
    <t>565131211RT2</t>
  </si>
  <si>
    <t>Podklad z kameniva obaleného asfaltem ACP 16+, v pruhu šířky přes 3 m, třídy 1, tloušťka po zhutnění 50 mm</t>
  </si>
  <si>
    <t>s rozprostřením a zhutněním</t>
  </si>
  <si>
    <t>577142112RT2</t>
  </si>
  <si>
    <t>Beton asfaltový s rozprostřením a zhutněním v pruhu šířky přes 3 m, ACO 11+ nebo ACO 16+, tloušťky 50 mm, plochy od 201 do 1000 m2</t>
  </si>
  <si>
    <t>917931112RT2</t>
  </si>
  <si>
    <t>Osazení silniční přídlažby  z kamenných kostek, kladených ve dvou řadách, lože z betonu C12/15, včetně dodávky přídlažby</t>
  </si>
  <si>
    <t>30/0,25+3*0,25*0,5</t>
  </si>
  <si>
    <t>919735112R00</t>
  </si>
  <si>
    <t>Řezání stávajících krytů nebo podkladů živičných, hloubky přes 50 do 100 mm</t>
  </si>
  <si>
    <t>včetně spotřeby vody</t>
  </si>
  <si>
    <t>03</t>
  </si>
  <si>
    <t>Asfaltová zálivka na styku nového a starého asfaltu</t>
  </si>
  <si>
    <t>931981121R00</t>
  </si>
  <si>
    <t>Vložky do dilatačních spár z desek dřevocementové, tloušťky 25 mm</t>
  </si>
  <si>
    <t>včetně dodání a osazení v jakémkoliv zdivu, včetně jednostranného zajištění polohy vložek proti sesmeknutí (např. přibitím, maltovými terči).</t>
  </si>
  <si>
    <t>11*1,1</t>
  </si>
  <si>
    <t>04</t>
  </si>
  <si>
    <t>Těsnění dilatační spáry vodoubobtnajícím těsnícím systémem</t>
  </si>
  <si>
    <t>2,3*11</t>
  </si>
  <si>
    <t>05</t>
  </si>
  <si>
    <t>Zatmelení dilatační spáry těsnícím tmelem na bázi polyuretanu</t>
  </si>
  <si>
    <t>1,9*11</t>
  </si>
  <si>
    <t>06</t>
  </si>
  <si>
    <t>Těsnění pracovní spáry vodoubobtnajícím těsnícím systémem</t>
  </si>
  <si>
    <t>62,6*2</t>
  </si>
  <si>
    <t>07</t>
  </si>
  <si>
    <t>Ztížené provádění při zachování stávajícího vyústění kanalizace DN800 do rybníka</t>
  </si>
  <si>
    <t>soub.</t>
  </si>
  <si>
    <t>08</t>
  </si>
  <si>
    <t>Zpětná montáž původního zábradlí včetně antikorozního nátěru, vyrovnání a lokálních oprav</t>
  </si>
  <si>
    <t>09</t>
  </si>
  <si>
    <t>Příplatek za provedení povrchového vyústění podélného odvodnění do rybníka</t>
  </si>
  <si>
    <t>962022491R00</t>
  </si>
  <si>
    <t>Bourání zdiva nadzákladového kamenného kamenného_x000D_
 na maltu cementovou</t>
  </si>
  <si>
    <t>801-3</t>
  </si>
  <si>
    <t>nebo vybourání otvorů průřezové plochy přes 4 m2 ve zdivu nadzákladovém, včetně pomocného lešení o výšce podlahy do 1900 mm a pro zatížení do 1,5 kPa  (150 kg/m2),</t>
  </si>
  <si>
    <t>0,5*1,2*62,6-14,085</t>
  </si>
  <si>
    <t>962042321R00</t>
  </si>
  <si>
    <t>Bourání zdiva z betonu prostého nadzákladového</t>
  </si>
  <si>
    <t>nebo vybourání otvorů průřezové plochy přes 4 m2 ve zdivu z betonu prostého, včetně pomocného lešení o výšce podlahy do 1900 mm a pro zatížení do 1,5 kPa  (150 kg/m2),</t>
  </si>
  <si>
    <t>0,9*0,25*62,6</t>
  </si>
  <si>
    <t>979081111R00</t>
  </si>
  <si>
    <t>Odvoz suti a vybouraných hmot na skládku do 1 km</t>
  </si>
  <si>
    <t>66,44+30,987</t>
  </si>
  <si>
    <t>979081121R00</t>
  </si>
  <si>
    <t>Odvoz suti a vybouraných hmot na skládku příplatek za každý další 1 km</t>
  </si>
  <si>
    <t>97,427*9</t>
  </si>
  <si>
    <t>979990103R00</t>
  </si>
  <si>
    <t>Poplatek za skládku beton do 30x30 cm, skupina 17 01 01 z Katalogu odpadů</t>
  </si>
  <si>
    <t>979990112R00</t>
  </si>
  <si>
    <t>Poplatek za skládku obalovaný asfalt , skupina 17 09 04 z Katalogu odpadů</t>
  </si>
  <si>
    <t>10</t>
  </si>
  <si>
    <t>Demontáž, odvoz a uskladnění stávajícího zábradlí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</si>
  <si>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</si>
  <si>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</si>
  <si>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</si>
  <si>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998225111R00</t>
  </si>
  <si>
    <t>Přesun hmot komunikací a letišť, kryt živičný jakékoliv délky objektu</t>
  </si>
  <si>
    <t>vodorovně do 200 m</t>
  </si>
  <si>
    <t>SUM</t>
  </si>
  <si>
    <t>END</t>
  </si>
  <si>
    <t>005241010R</t>
  </si>
  <si>
    <t xml:space="preserve">Dokumentace skutečného provedení </t>
  </si>
  <si>
    <t>Soubor</t>
  </si>
  <si>
    <t>VRN</t>
  </si>
  <si>
    <t>POL99_8</t>
  </si>
  <si>
    <t>POP</t>
  </si>
  <si>
    <t>· v případě liniových staveb elaborát pro uložení věcných břemen.</t>
  </si>
  <si>
    <t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</si>
  <si>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</si>
  <si>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</si>
  <si>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</si>
  <si>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</si>
  <si>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</si>
  <si>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Položka zahrnuje i náklady na zabezpečení staveniště, dále</t>
  </si>
  <si>
    <t>Zhotovitel nacení položku na základě svého POV.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</si>
  <si>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</si>
  <si>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</si>
  <si>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</si>
  <si>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</si>
  <si>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</si>
  <si>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</si>
  <si>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</si>
  <si>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</si>
  <si>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</si>
  <si>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Přechodné dopravní značení a zařízení, vč. návrhu a vyřízení příslušných povolení</t>
  </si>
  <si>
    <t>kpl</t>
  </si>
  <si>
    <t>-zahrnuje dopravní opatření (dopravní značky a zařízení, zákazy vjezdu, vstupu), dočasné zábory a dopravní zařízení</t>
  </si>
  <si>
    <t>Koordinační činnost dodavatele v rámci stavby, včetně koordinační činnosti se subdodavateli</t>
  </si>
  <si>
    <t>R-položka</t>
  </si>
  <si>
    <t>POL12_1</t>
  </si>
  <si>
    <t>Inženýrská činnost pro uvedení celého díla do užívání, zajištění dokladů pro uvedení díla do provozu</t>
  </si>
  <si>
    <t>Předání a převzetí staveniště, stavby, účast na kontrolních dnech, na kolaudačních řízeních</t>
  </si>
  <si>
    <t>4</t>
  </si>
  <si>
    <t>Splnění podmínek a dodání ostatních součástí díla dle SOD</t>
  </si>
  <si>
    <t>6</t>
  </si>
  <si>
    <t>Zaměření skutečného stavu, vypracování geometického plánu, včetně jeho ověření na KN</t>
  </si>
  <si>
    <t>7</t>
  </si>
  <si>
    <t>Vyhotovení a předání zaměření skutečného provedení stavby do digitální mapy města NMNM, dle platné vyhlášky města</t>
  </si>
  <si>
    <t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t>
  </si>
  <si>
    <t>· projektovou dokumentaci se zakreslením všech změn odsouhlasených správcem stavby</t>
  </si>
  <si>
    <t>·dokumentaci od příslušných předepsaných zkoušek</t>
  </si>
  <si>
    <t>Koncept dokumentace skutečného provedení  bude předložen objednateli k odsouhlasení.</t>
  </si>
  <si>
    <t>Geodetické zaměření rohů stavby, stabilizace bodů a sestavení laviček.</t>
  </si>
  <si>
    <t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t>
  </si>
  <si>
    <t>-vnitrostaveništní komunikace, mosty do 5 m délky</t>
  </si>
  <si>
    <t>-zábory, vyřízení povolení pro zábory			-venkovní osvětlení staveniště, výkopů, manipulačních skladových ploch</t>
  </si>
  <si>
    <t>-revizní zprávy zařízení staveniště</t>
  </si>
  <si>
    <t>-čistící zóny u výjezdů ze staveniště</t>
  </si>
  <si>
    <t>-součástí je i projednání povolení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</si>
</sst>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3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4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19" xfId="0" applyNumberFormat="1" applyFont="1" applyFill="1" applyBorder="1" applyAlignment="1">
      <alignment vertical="top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20" fillId="0" borderId="13" xfId="0" applyNumberFormat="1" applyFont="1" applyBorder="1" applyAlignment="1">
      <alignment horizontal="left" vertical="top" wrapText="1"/>
    </xf>
    <xf numFmtId="0" fontId="20" fillId="0" borderId="13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4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45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44</v>
      </c>
      <c r="E2" s="197" t="s">
        <v>45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SUMIF(F52:F63,A16,I52:I63)+SUMIF(F52:F63,"PSU",I52:I63)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SUMIF(F52:F63,A17,I52:I63)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SUMIF(F52:F63,A18,I52:I63)</f>
        <v>0</v>
      </c>
      <c r="J18" s="189"/>
    </row>
    <row r="19" spans="1:10" ht="23.25" customHeight="1">
      <c r="A19" s="138" t="s">
        <v>76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SUMIF(F52:F63,A19,I52:I63)</f>
        <v>0</v>
      </c>
      <c r="J19" s="189"/>
    </row>
    <row r="20" spans="1:10" ht="23.25" customHeight="1">
      <c r="A20" s="138" t="s">
        <v>77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SUMIF(F52:F63,A20,I52:I63)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17">
        <f ca="1">ZakladDPHSniVypocet+ZakladDPHZaklVypocet</f>
        <v>0</v>
      </c>
      <c r="H28" s="217"/>
      <c r="I28" s="217"/>
      <c r="J28" s="116" t="str">
        <f t="shared" ca="1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8">
        <f>A27</f>
        <v>0</v>
      </c>
      <c r="H29" s="228"/>
      <c r="I29" s="228"/>
      <c r="J29" s="119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46</v>
      </c>
      <c r="C39" s="181"/>
      <c r="D39" s="181"/>
      <c r="E39" s="181"/>
      <c r="F39" s="99">
        <f ca="1">'01 1 Pol'!AE127+'99 1 Pol'!AE47</f>
        <v>0</v>
      </c>
      <c r="G39" s="100">
        <f ca="1">'01 1 Pol'!AF127+'99 1 Pol'!AF47</f>
        <v>0</v>
      </c>
      <c r="H39" s="101">
        <f t="shared" ref="H39:H44" ca="1" si="1">(F39*SazbaDPH1/100)+(G39*SazbaDPH2/100)</f>
        <v>0</v>
      </c>
      <c r="I39" s="101">
        <f>F39+G39+H39</f>
        <v>0</v>
      </c>
      <c r="J39" s="102" t="str">
        <f ca="1">IF(CenaCelkemVypocet=0,"",I39/CenaCelkemVypocet*100)</f>
        <v/>
      </c>
    </row>
    <row r="40" spans="1:10" ht="25.5" customHeight="1">
      <c r="A40" s="88">
        <v>2</v>
      </c>
      <c r="B40" s="103"/>
      <c r="C40" s="180" t="s">
        <v>47</v>
      </c>
      <c r="D40" s="180"/>
      <c r="E40" s="180"/>
      <c r="F40" s="104"/>
      <c r="G40" s="105"/>
      <c r="H40" s="105">
        <f t="shared" ca="1" si="1"/>
        <v>0</v>
      </c>
      <c r="I40" s="105"/>
      <c r="J40" s="106"/>
    </row>
    <row r="41" spans="1:10" ht="25.5" customHeight="1">
      <c r="A41" s="88">
        <v>2</v>
      </c>
      <c r="B41" s="103" t="s">
        <v>48</v>
      </c>
      <c r="C41" s="180" t="s">
        <v>49</v>
      </c>
      <c r="D41" s="180"/>
      <c r="E41" s="180"/>
      <c r="F41" s="104">
        <f ca="1">'01 1 Pol'!AE127</f>
        <v>0</v>
      </c>
      <c r="G41" s="105">
        <f ca="1">'01 1 Pol'!AF127</f>
        <v>0</v>
      </c>
      <c r="H41" s="105">
        <f t="shared" ca="1" si="1"/>
        <v>0</v>
      </c>
      <c r="I41" s="105">
        <f>F41+G41+H41</f>
        <v>0</v>
      </c>
      <c r="J41" s="106" t="str">
        <f ca="1">IF(CenaCelkemVypocet=0,"",I41/CenaCelkemVypocet*100)</f>
        <v/>
      </c>
    </row>
    <row r="42" spans="1:10" ht="25.5" customHeight="1">
      <c r="A42" s="88">
        <v>3</v>
      </c>
      <c r="B42" s="107" t="s">
        <v>50</v>
      </c>
      <c r="C42" s="181" t="s">
        <v>49</v>
      </c>
      <c r="D42" s="181"/>
      <c r="E42" s="181"/>
      <c r="F42" s="108">
        <f ca="1">'01 1 Pol'!AE127</f>
        <v>0</v>
      </c>
      <c r="G42" s="101">
        <f ca="1">'01 1 Pol'!AF127</f>
        <v>0</v>
      </c>
      <c r="H42" s="101">
        <f t="shared" ca="1" si="1"/>
        <v>0</v>
      </c>
      <c r="I42" s="101">
        <f>F42+G42+H42</f>
        <v>0</v>
      </c>
      <c r="J42" s="102" t="str">
        <f ca="1">IF(CenaCelkemVypocet=0,"",I42/CenaCelkemVypocet*100)</f>
        <v/>
      </c>
    </row>
    <row r="43" spans="1:10" ht="25.5" customHeight="1">
      <c r="A43" s="88">
        <v>2</v>
      </c>
      <c r="B43" s="103" t="s">
        <v>51</v>
      </c>
      <c r="C43" s="180" t="s">
        <v>52</v>
      </c>
      <c r="D43" s="180"/>
      <c r="E43" s="180"/>
      <c r="F43" s="104">
        <f ca="1">'99 1 Pol'!AE47</f>
        <v>0</v>
      </c>
      <c r="G43" s="105">
        <f ca="1">'99 1 Pol'!AF47</f>
        <v>0</v>
      </c>
      <c r="H43" s="105">
        <f t="shared" ca="1" si="1"/>
        <v>0</v>
      </c>
      <c r="I43" s="105">
        <f>F43+G43+H43</f>
        <v>0</v>
      </c>
      <c r="J43" s="106" t="str">
        <f ca="1">IF(CenaCelkemVypocet=0,"",I43/CenaCelkemVypocet*100)</f>
        <v/>
      </c>
    </row>
    <row r="44" spans="1:10" ht="25.5" customHeight="1">
      <c r="A44" s="88">
        <v>3</v>
      </c>
      <c r="B44" s="107" t="s">
        <v>50</v>
      </c>
      <c r="C44" s="181" t="s">
        <v>49</v>
      </c>
      <c r="D44" s="181"/>
      <c r="E44" s="181"/>
      <c r="F44" s="108">
        <f ca="1">'99 1 Pol'!AE47</f>
        <v>0</v>
      </c>
      <c r="G44" s="101">
        <f ca="1">'99 1 Pol'!AF47</f>
        <v>0</v>
      </c>
      <c r="H44" s="101">
        <f t="shared" ca="1" si="1"/>
        <v>0</v>
      </c>
      <c r="I44" s="101">
        <f>F44+G44+H44</f>
        <v>0</v>
      </c>
      <c r="J44" s="102" t="str">
        <f ca="1">IF(CenaCelkemVypocet=0,"",I44/CenaCelkemVypocet*100)</f>
        <v/>
      </c>
    </row>
    <row r="45" spans="1:10" ht="25.5" customHeight="1">
      <c r="A45" s="88"/>
      <c r="B45" s="182" t="s">
        <v>53</v>
      </c>
      <c r="C45" s="183"/>
      <c r="D45" s="183"/>
      <c r="E45" s="184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45">
      <c r="B49" s="120" t="s">
        <v>55</v>
      </c>
    </row>
    <row r="51" spans="1:10" ht="25.5" customHeight="1">
      <c r="A51" s="122"/>
      <c r="B51" s="125" t="s">
        <v>17</v>
      </c>
      <c r="C51" s="125" t="s">
        <v>5</v>
      </c>
      <c r="D51" s="126"/>
      <c r="E51" s="126"/>
      <c r="F51" s="127" t="s">
        <v>56</v>
      </c>
      <c r="G51" s="127"/>
      <c r="H51" s="127"/>
      <c r="I51" s="127" t="s">
        <v>29</v>
      </c>
      <c r="J51" s="127" t="s">
        <v>0</v>
      </c>
    </row>
    <row r="52" spans="1:10" ht="36.75" customHeight="1">
      <c r="A52" s="123"/>
      <c r="B52" s="128" t="s">
        <v>50</v>
      </c>
      <c r="C52" s="178" t="s">
        <v>57</v>
      </c>
      <c r="D52" s="179"/>
      <c r="E52" s="179"/>
      <c r="F52" s="134" t="s">
        <v>24</v>
      </c>
      <c r="G52" s="135"/>
      <c r="H52" s="135"/>
      <c r="I52" s="135">
        <f ca="1">'01 1 Pol'!G8+'01 1 Pol'!G69</f>
        <v>0</v>
      </c>
      <c r="J52" s="132" t="str">
        <f>IF(I64=0,"",I52/I64*100)</f>
        <v/>
      </c>
    </row>
    <row r="53" spans="1:10" ht="36.75" customHeight="1">
      <c r="A53" s="123"/>
      <c r="B53" s="128" t="s">
        <v>58</v>
      </c>
      <c r="C53" s="178" t="s">
        <v>59</v>
      </c>
      <c r="D53" s="179"/>
      <c r="E53" s="179"/>
      <c r="F53" s="134" t="s">
        <v>24</v>
      </c>
      <c r="G53" s="135"/>
      <c r="H53" s="135"/>
      <c r="I53" s="135">
        <f ca="1">'01 1 Pol'!G41</f>
        <v>0</v>
      </c>
      <c r="J53" s="132" t="str">
        <f>IF(I64=0,"",I53/I64*100)</f>
        <v/>
      </c>
    </row>
    <row r="54" spans="1:10" ht="36.75" customHeight="1">
      <c r="A54" s="123"/>
      <c r="B54" s="128" t="s">
        <v>60</v>
      </c>
      <c r="C54" s="178" t="s">
        <v>61</v>
      </c>
      <c r="D54" s="179"/>
      <c r="E54" s="179"/>
      <c r="F54" s="134" t="s">
        <v>24</v>
      </c>
      <c r="G54" s="135"/>
      <c r="H54" s="135"/>
      <c r="I54" s="135">
        <f ca="1">'01 1 Pol'!G58+'01 1 Pol'!G72</f>
        <v>0</v>
      </c>
      <c r="J54" s="132" t="str">
        <f>IF(I64=0,"",I54/I64*100)</f>
        <v/>
      </c>
    </row>
    <row r="55" spans="1:10" ht="36.75" customHeight="1">
      <c r="A55" s="123"/>
      <c r="B55" s="128" t="s">
        <v>62</v>
      </c>
      <c r="C55" s="178" t="s">
        <v>63</v>
      </c>
      <c r="D55" s="179"/>
      <c r="E55" s="179"/>
      <c r="F55" s="134" t="s">
        <v>24</v>
      </c>
      <c r="G55" s="135"/>
      <c r="H55" s="135"/>
      <c r="I55" s="135">
        <f ca="1">'01 1 Pol'!G79</f>
        <v>0</v>
      </c>
      <c r="J55" s="132" t="str">
        <f>IF(I64=0,"",I55/I64*100)</f>
        <v/>
      </c>
    </row>
    <row r="56" spans="1:10" ht="36.75" customHeight="1">
      <c r="A56" s="123"/>
      <c r="B56" s="128" t="s">
        <v>64</v>
      </c>
      <c r="C56" s="178" t="s">
        <v>65</v>
      </c>
      <c r="D56" s="179"/>
      <c r="E56" s="179"/>
      <c r="F56" s="134" t="s">
        <v>24</v>
      </c>
      <c r="G56" s="135"/>
      <c r="H56" s="135"/>
      <c r="I56" s="135">
        <f ca="1">'01 1 Pol'!G120</f>
        <v>0</v>
      </c>
      <c r="J56" s="132" t="str">
        <f>IF(I64=0,"",I56/I64*100)</f>
        <v/>
      </c>
    </row>
    <row r="57" spans="1:10" ht="36.75" customHeight="1">
      <c r="A57" s="123"/>
      <c r="B57" s="128" t="s">
        <v>66</v>
      </c>
      <c r="C57" s="178" t="s">
        <v>67</v>
      </c>
      <c r="D57" s="179"/>
      <c r="E57" s="179"/>
      <c r="F57" s="134" t="s">
        <v>24</v>
      </c>
      <c r="G57" s="135"/>
      <c r="H57" s="135"/>
      <c r="I57" s="135">
        <f ca="1">'01 1 Pol'!G85</f>
        <v>0</v>
      </c>
      <c r="J57" s="132" t="str">
        <f>IF(I64=0,"",I57/I64*100)</f>
        <v/>
      </c>
    </row>
    <row r="58" spans="1:10" ht="36.75" customHeight="1">
      <c r="A58" s="123"/>
      <c r="B58" s="128" t="s">
        <v>68</v>
      </c>
      <c r="C58" s="178" t="s">
        <v>69</v>
      </c>
      <c r="D58" s="179"/>
      <c r="E58" s="179"/>
      <c r="F58" s="134" t="s">
        <v>24</v>
      </c>
      <c r="G58" s="135"/>
      <c r="H58" s="135"/>
      <c r="I58" s="135">
        <f ca="1">'01 1 Pol'!G91</f>
        <v>0</v>
      </c>
      <c r="J58" s="132" t="str">
        <f>IF(I64=0,"",I58/I64*100)</f>
        <v/>
      </c>
    </row>
    <row r="59" spans="1:10" ht="36.75" customHeight="1">
      <c r="A59" s="123"/>
      <c r="B59" s="128" t="s">
        <v>70</v>
      </c>
      <c r="C59" s="178" t="s">
        <v>71</v>
      </c>
      <c r="D59" s="179"/>
      <c r="E59" s="179"/>
      <c r="F59" s="134" t="s">
        <v>24</v>
      </c>
      <c r="G59" s="135"/>
      <c r="H59" s="135"/>
      <c r="I59" s="135">
        <f ca="1">'01 1 Pol'!G104+'01 1 Pol'!G118</f>
        <v>0</v>
      </c>
      <c r="J59" s="132" t="str">
        <f>IF(I64=0,"",I59/I64*100)</f>
        <v/>
      </c>
    </row>
    <row r="60" spans="1:10" ht="36.75" customHeight="1">
      <c r="A60" s="123"/>
      <c r="B60" s="128" t="s">
        <v>51</v>
      </c>
      <c r="C60" s="178" t="s">
        <v>72</v>
      </c>
      <c r="D60" s="179"/>
      <c r="E60" s="179"/>
      <c r="F60" s="134" t="s">
        <v>24</v>
      </c>
      <c r="G60" s="135"/>
      <c r="H60" s="135"/>
      <c r="I60" s="135">
        <f ca="1">'01 1 Pol'!G123</f>
        <v>0</v>
      </c>
      <c r="J60" s="132" t="str">
        <f>IF(I64=0,"",I60/I64*100)</f>
        <v/>
      </c>
    </row>
    <row r="61" spans="1:10" ht="36.75" customHeight="1">
      <c r="A61" s="123"/>
      <c r="B61" s="128" t="s">
        <v>73</v>
      </c>
      <c r="C61" s="178" t="s">
        <v>74</v>
      </c>
      <c r="D61" s="179"/>
      <c r="E61" s="179"/>
      <c r="F61" s="134" t="s">
        <v>75</v>
      </c>
      <c r="G61" s="135"/>
      <c r="H61" s="135"/>
      <c r="I61" s="135">
        <f ca="1">'01 1 Pol'!G111</f>
        <v>0</v>
      </c>
      <c r="J61" s="132" t="str">
        <f>IF(I64=0,"",I61/I64*100)</f>
        <v/>
      </c>
    </row>
    <row r="62" spans="1:10" ht="36.75" customHeight="1">
      <c r="A62" s="123"/>
      <c r="B62" s="128" t="s">
        <v>76</v>
      </c>
      <c r="C62" s="178" t="s">
        <v>27</v>
      </c>
      <c r="D62" s="179"/>
      <c r="E62" s="179"/>
      <c r="F62" s="134" t="s">
        <v>76</v>
      </c>
      <c r="G62" s="135"/>
      <c r="H62" s="135"/>
      <c r="I62" s="135">
        <f ca="1">'99 1 Pol'!G16+'99 1 Pol'!G38</f>
        <v>0</v>
      </c>
      <c r="J62" s="132" t="str">
        <f>IF(I64=0,"",I62/I64*100)</f>
        <v/>
      </c>
    </row>
    <row r="63" spans="1:10" ht="36.75" customHeight="1">
      <c r="A63" s="123"/>
      <c r="B63" s="128" t="s">
        <v>77</v>
      </c>
      <c r="C63" s="178" t="s">
        <v>28</v>
      </c>
      <c r="D63" s="179"/>
      <c r="E63" s="179"/>
      <c r="F63" s="134" t="s">
        <v>77</v>
      </c>
      <c r="G63" s="135"/>
      <c r="H63" s="135"/>
      <c r="I63" s="135">
        <f ca="1">'99 1 Pol'!G8+'99 1 Pol'!G35+'99 1 Pol'!G43</f>
        <v>0</v>
      </c>
      <c r="J63" s="132" t="str">
        <f>IF(I64=0,"",I63/I64*100)</f>
        <v/>
      </c>
    </row>
    <row r="64" spans="1:10" ht="25.5" customHeight="1">
      <c r="A64" s="124"/>
      <c r="B64" s="129" t="s">
        <v>1</v>
      </c>
      <c r="C64" s="130"/>
      <c r="D64" s="131"/>
      <c r="E64" s="131"/>
      <c r="F64" s="136"/>
      <c r="G64" s="137"/>
      <c r="H64" s="137"/>
      <c r="I64" s="137">
        <f>SUM(I52:I63)</f>
        <v>0</v>
      </c>
      <c r="J64" s="133">
        <f>SUM(J52:J63)</f>
        <v>0</v>
      </c>
    </row>
    <row r="65" spans="6:10">
      <c r="F65" s="86"/>
      <c r="G65" s="86"/>
      <c r="H65" s="86"/>
      <c r="I65" s="86"/>
      <c r="J65" s="87"/>
    </row>
    <row r="66" spans="6:10">
      <c r="F66" s="86"/>
      <c r="G66" s="86"/>
      <c r="H66" s="86"/>
      <c r="I66" s="86"/>
      <c r="J66" s="87"/>
    </row>
    <row r="67" spans="6:10">
      <c r="F67" s="86"/>
      <c r="G67" s="86"/>
      <c r="H67" s="86"/>
      <c r="I67" s="86"/>
      <c r="J67" s="87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20:J20"/>
    <mergeCell ref="I21:J21"/>
    <mergeCell ref="G19:H19"/>
    <mergeCell ref="G20:H20"/>
    <mergeCell ref="G29:I29"/>
    <mergeCell ref="D6:G6"/>
    <mergeCell ref="E7:G7"/>
    <mergeCell ref="G25:I25"/>
    <mergeCell ref="I19:J19"/>
    <mergeCell ref="G28:I28"/>
    <mergeCell ref="D34:E34"/>
    <mergeCell ref="G34:I34"/>
    <mergeCell ref="E21:F21"/>
    <mergeCell ref="G21:H21"/>
    <mergeCell ref="G24:I24"/>
    <mergeCell ref="E3:J3"/>
    <mergeCell ref="E15:F15"/>
    <mergeCell ref="E17:F17"/>
    <mergeCell ref="D12:G12"/>
    <mergeCell ref="E4:J4"/>
    <mergeCell ref="G16:H16"/>
    <mergeCell ref="G17:H17"/>
    <mergeCell ref="E16:F16"/>
    <mergeCell ref="E13:G13"/>
    <mergeCell ref="D5:G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C39:E39"/>
    <mergeCell ref="C40:E40"/>
    <mergeCell ref="C41:E41"/>
    <mergeCell ref="C42:E42"/>
    <mergeCell ref="D11:G11"/>
    <mergeCell ref="G15:H15"/>
    <mergeCell ref="D35:E35"/>
    <mergeCell ref="G23:I23"/>
    <mergeCell ref="E19:F19"/>
    <mergeCell ref="E20:F20"/>
    <mergeCell ref="C53:E53"/>
    <mergeCell ref="C54:E54"/>
    <mergeCell ref="C55:E55"/>
    <mergeCell ref="C56:E56"/>
    <mergeCell ref="C43:E43"/>
    <mergeCell ref="C44:E44"/>
    <mergeCell ref="B45:E45"/>
    <mergeCell ref="C52:E52"/>
    <mergeCell ref="C61:E61"/>
    <mergeCell ref="C62:E62"/>
    <mergeCell ref="C63:E63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>
      <c r="A1" s="229" t="s">
        <v>6</v>
      </c>
      <c r="B1" s="229"/>
      <c r="C1" s="230"/>
      <c r="D1" s="229"/>
      <c r="E1" s="229"/>
      <c r="F1" s="229"/>
      <c r="G1" s="229"/>
    </row>
    <row r="2" spans="1:7" ht="25" customHeight="1">
      <c r="A2" s="50" t="s">
        <v>7</v>
      </c>
      <c r="B2" s="49"/>
      <c r="C2" s="231"/>
      <c r="D2" s="231"/>
      <c r="E2" s="231"/>
      <c r="F2" s="231"/>
      <c r="G2" s="232"/>
    </row>
    <row r="3" spans="1:7" ht="25" customHeight="1">
      <c r="A3" s="50" t="s">
        <v>8</v>
      </c>
      <c r="B3" s="49"/>
      <c r="C3" s="231"/>
      <c r="D3" s="231"/>
      <c r="E3" s="231"/>
      <c r="F3" s="231"/>
      <c r="G3" s="232"/>
    </row>
    <row r="4" spans="1:7" ht="2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9140625" customWidth="1"/>
  </cols>
  <sheetData>
    <row r="1" spans="1:60" ht="15.75" customHeight="1">
      <c r="A1" s="235" t="s">
        <v>78</v>
      </c>
      <c r="B1" s="235"/>
      <c r="C1" s="235"/>
      <c r="D1" s="235"/>
      <c r="E1" s="235"/>
      <c r="F1" s="235"/>
      <c r="G1" s="235"/>
      <c r="AG1" t="s">
        <v>79</v>
      </c>
    </row>
    <row r="2" spans="1:60" ht="25" customHeight="1">
      <c r="A2" s="139" t="s">
        <v>7</v>
      </c>
      <c r="B2" s="49" t="s">
        <v>44</v>
      </c>
      <c r="C2" s="236" t="s">
        <v>45</v>
      </c>
      <c r="D2" s="237"/>
      <c r="E2" s="237"/>
      <c r="F2" s="237"/>
      <c r="G2" s="238"/>
      <c r="AG2" t="s">
        <v>80</v>
      </c>
    </row>
    <row r="3" spans="1:60" ht="25" customHeight="1">
      <c r="A3" s="139" t="s">
        <v>8</v>
      </c>
      <c r="B3" s="49" t="s">
        <v>48</v>
      </c>
      <c r="C3" s="236" t="s">
        <v>49</v>
      </c>
      <c r="D3" s="237"/>
      <c r="E3" s="237"/>
      <c r="F3" s="237"/>
      <c r="G3" s="238"/>
      <c r="AC3" s="121" t="s">
        <v>80</v>
      </c>
      <c r="AG3" t="s">
        <v>81</v>
      </c>
    </row>
    <row r="4" spans="1:60" ht="25" customHeight="1">
      <c r="A4" s="140" t="s">
        <v>9</v>
      </c>
      <c r="B4" s="141" t="s">
        <v>50</v>
      </c>
      <c r="C4" s="239" t="s">
        <v>49</v>
      </c>
      <c r="D4" s="240"/>
      <c r="E4" s="240"/>
      <c r="F4" s="240"/>
      <c r="G4" s="241"/>
      <c r="AG4" t="s">
        <v>82</v>
      </c>
    </row>
    <row r="5" spans="1:60">
      <c r="D5" s="10"/>
    </row>
    <row r="6" spans="1:60" ht="37.299999999999997">
      <c r="A6" s="142" t="s">
        <v>83</v>
      </c>
      <c r="B6" s="144" t="s">
        <v>84</v>
      </c>
      <c r="C6" s="144" t="s">
        <v>85</v>
      </c>
      <c r="D6" s="143" t="s">
        <v>86</v>
      </c>
      <c r="E6" s="142" t="s">
        <v>87</v>
      </c>
      <c r="F6" s="142" t="s">
        <v>88</v>
      </c>
      <c r="G6" s="142" t="s">
        <v>29</v>
      </c>
      <c r="H6" s="145" t="s">
        <v>30</v>
      </c>
      <c r="I6" s="145" t="s">
        <v>89</v>
      </c>
      <c r="J6" s="145" t="s">
        <v>31</v>
      </c>
      <c r="K6" s="145" t="s">
        <v>90</v>
      </c>
      <c r="L6" s="145" t="s">
        <v>91</v>
      </c>
      <c r="M6" s="145" t="s">
        <v>92</v>
      </c>
      <c r="N6" s="145" t="s">
        <v>93</v>
      </c>
      <c r="O6" s="145" t="s">
        <v>94</v>
      </c>
      <c r="P6" s="145" t="s">
        <v>95</v>
      </c>
      <c r="Q6" s="145" t="s">
        <v>96</v>
      </c>
      <c r="R6" s="145" t="s">
        <v>97</v>
      </c>
      <c r="S6" s="145" t="s">
        <v>98</v>
      </c>
      <c r="T6" s="145" t="s">
        <v>99</v>
      </c>
      <c r="U6" s="145" t="s">
        <v>100</v>
      </c>
      <c r="V6" s="145" t="s">
        <v>101</v>
      </c>
      <c r="W6" s="145" t="s">
        <v>102</v>
      </c>
      <c r="X6" s="145" t="s">
        <v>103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104</v>
      </c>
      <c r="B8" s="150" t="s">
        <v>50</v>
      </c>
      <c r="C8" s="172" t="s">
        <v>57</v>
      </c>
      <c r="D8" s="159"/>
      <c r="E8" s="160"/>
      <c r="F8" s="161"/>
      <c r="G8" s="161">
        <f>SUMIF(AG9:AG40,"&lt;&gt;NOR",G9:G40)</f>
        <v>0</v>
      </c>
      <c r="H8" s="161"/>
      <c r="I8" s="161">
        <f>SUM(I9:I40)</f>
        <v>0</v>
      </c>
      <c r="J8" s="161"/>
      <c r="K8" s="161">
        <f>SUM(K9:K40)</f>
        <v>0</v>
      </c>
      <c r="L8" s="161"/>
      <c r="M8" s="161">
        <f>SUM(M9:M40)</f>
        <v>0</v>
      </c>
      <c r="N8" s="161"/>
      <c r="O8" s="161">
        <f>SUM(O9:O40)</f>
        <v>0</v>
      </c>
      <c r="P8" s="161"/>
      <c r="Q8" s="161">
        <f>SUM(Q9:Q40)</f>
        <v>115.94</v>
      </c>
      <c r="R8" s="161"/>
      <c r="S8" s="161"/>
      <c r="T8" s="162"/>
      <c r="U8" s="158"/>
      <c r="V8" s="158">
        <f>SUM(V9:V40)</f>
        <v>64.839999999999989</v>
      </c>
      <c r="W8" s="158"/>
      <c r="X8" s="158"/>
      <c r="AG8" t="s">
        <v>105</v>
      </c>
    </row>
    <row r="9" spans="1:60" outlineLevel="1">
      <c r="A9" s="163">
        <v>1</v>
      </c>
      <c r="B9" s="164" t="s">
        <v>48</v>
      </c>
      <c r="C9" s="173" t="s">
        <v>106</v>
      </c>
      <c r="D9" s="165" t="s">
        <v>107</v>
      </c>
      <c r="E9" s="166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20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108</v>
      </c>
      <c r="T9" s="169" t="s">
        <v>109</v>
      </c>
      <c r="U9" s="155">
        <v>0</v>
      </c>
      <c r="V9" s="155">
        <f>ROUND(E9*U9,2)</f>
        <v>0</v>
      </c>
      <c r="W9" s="155"/>
      <c r="X9" s="155" t="s">
        <v>110</v>
      </c>
      <c r="Y9" s="146"/>
      <c r="Z9" s="146"/>
      <c r="AA9" s="146"/>
      <c r="AB9" s="146"/>
      <c r="AC9" s="146"/>
      <c r="AD9" s="146"/>
      <c r="AE9" s="146"/>
      <c r="AF9" s="146"/>
      <c r="AG9" s="146" t="s">
        <v>111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3">
        <v>2</v>
      </c>
      <c r="B10" s="164" t="s">
        <v>112</v>
      </c>
      <c r="C10" s="173" t="s">
        <v>113</v>
      </c>
      <c r="D10" s="165" t="s">
        <v>114</v>
      </c>
      <c r="E10" s="166">
        <v>77.247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20</v>
      </c>
      <c r="M10" s="168">
        <f>G10*(1+L10/100)</f>
        <v>0</v>
      </c>
      <c r="N10" s="168">
        <v>0</v>
      </c>
      <c r="O10" s="168">
        <f>ROUND(E10*N10,2)</f>
        <v>0</v>
      </c>
      <c r="P10" s="168">
        <v>0</v>
      </c>
      <c r="Q10" s="168">
        <f>ROUND(E10*P10,2)</f>
        <v>0</v>
      </c>
      <c r="R10" s="168" t="s">
        <v>115</v>
      </c>
      <c r="S10" s="168" t="s">
        <v>116</v>
      </c>
      <c r="T10" s="169" t="s">
        <v>117</v>
      </c>
      <c r="U10" s="155">
        <v>0.22</v>
      </c>
      <c r="V10" s="155">
        <f>ROUND(E10*U10,2)</f>
        <v>16.989999999999998</v>
      </c>
      <c r="W10" s="155"/>
      <c r="X10" s="155" t="s">
        <v>110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111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53"/>
      <c r="B11" s="154"/>
      <c r="C11" s="233" t="s">
        <v>118</v>
      </c>
      <c r="D11" s="234"/>
      <c r="E11" s="234"/>
      <c r="F11" s="234"/>
      <c r="G11" s="234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70" t="str">
        <f>C11</f>
        <v>s přemístěním výkopku v příčných profilech na vzdálenost do 15 m nebo s naložením na dopravní prostředek.</v>
      </c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174" t="s">
        <v>120</v>
      </c>
      <c r="D12" s="156"/>
      <c r="E12" s="157">
        <v>77.247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121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0.6" outlineLevel="1">
      <c r="A13" s="163">
        <v>3</v>
      </c>
      <c r="B13" s="164" t="s">
        <v>122</v>
      </c>
      <c r="C13" s="173" t="s">
        <v>123</v>
      </c>
      <c r="D13" s="165" t="s">
        <v>124</v>
      </c>
      <c r="E13" s="166">
        <v>75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20</v>
      </c>
      <c r="M13" s="168">
        <f>G13*(1+L13/100)</f>
        <v>0</v>
      </c>
      <c r="N13" s="168">
        <v>0</v>
      </c>
      <c r="O13" s="168">
        <f>ROUND(E13*N13,2)</f>
        <v>0</v>
      </c>
      <c r="P13" s="168">
        <v>0.66</v>
      </c>
      <c r="Q13" s="168">
        <f>ROUND(E13*P13,2)</f>
        <v>49.5</v>
      </c>
      <c r="R13" s="168" t="s">
        <v>125</v>
      </c>
      <c r="S13" s="168" t="s">
        <v>116</v>
      </c>
      <c r="T13" s="169" t="s">
        <v>117</v>
      </c>
      <c r="U13" s="155">
        <v>7.8E-2</v>
      </c>
      <c r="V13" s="155">
        <f>ROUND(E13*U13,2)</f>
        <v>5.85</v>
      </c>
      <c r="W13" s="155"/>
      <c r="X13" s="155" t="s">
        <v>110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126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3">
        <v>4</v>
      </c>
      <c r="B14" s="164" t="s">
        <v>127</v>
      </c>
      <c r="C14" s="173" t="s">
        <v>128</v>
      </c>
      <c r="D14" s="165" t="s">
        <v>114</v>
      </c>
      <c r="E14" s="166">
        <v>8.5830000000000002</v>
      </c>
      <c r="F14" s="167"/>
      <c r="G14" s="168">
        <f>ROUND(E14*F14,2)</f>
        <v>0</v>
      </c>
      <c r="H14" s="167"/>
      <c r="I14" s="168">
        <f>ROUND(E14*H14,2)</f>
        <v>0</v>
      </c>
      <c r="J14" s="167"/>
      <c r="K14" s="168">
        <f>ROUND(E14*J14,2)</f>
        <v>0</v>
      </c>
      <c r="L14" s="168">
        <v>20</v>
      </c>
      <c r="M14" s="168">
        <f>G14*(1+L14/100)</f>
        <v>0</v>
      </c>
      <c r="N14" s="168">
        <v>0</v>
      </c>
      <c r="O14" s="168">
        <f>ROUND(E14*N14,2)</f>
        <v>0</v>
      </c>
      <c r="P14" s="168">
        <v>0</v>
      </c>
      <c r="Q14" s="168">
        <f>ROUND(E14*P14,2)</f>
        <v>0</v>
      </c>
      <c r="R14" s="168" t="s">
        <v>115</v>
      </c>
      <c r="S14" s="168" t="s">
        <v>116</v>
      </c>
      <c r="T14" s="169" t="s">
        <v>117</v>
      </c>
      <c r="U14" s="155">
        <v>0.82</v>
      </c>
      <c r="V14" s="155">
        <f>ROUND(E14*U14,2)</f>
        <v>7.04</v>
      </c>
      <c r="W14" s="155"/>
      <c r="X14" s="155" t="s">
        <v>110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53"/>
      <c r="B15" s="154"/>
      <c r="C15" s="233" t="s">
        <v>118</v>
      </c>
      <c r="D15" s="234"/>
      <c r="E15" s="234"/>
      <c r="F15" s="234"/>
      <c r="G15" s="234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119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0" t="str">
        <f>C15</f>
        <v>s přemístěním výkopku v příčných profilech na vzdálenost do 15 m nebo s naložením na dopravní prostředek.</v>
      </c>
      <c r="BB15" s="146"/>
      <c r="BC15" s="146"/>
      <c r="BD15" s="146"/>
      <c r="BE15" s="146"/>
      <c r="BF15" s="146"/>
      <c r="BG15" s="146"/>
      <c r="BH15" s="146"/>
    </row>
    <row r="16" spans="1:60" outlineLevel="1">
      <c r="A16" s="153"/>
      <c r="B16" s="154"/>
      <c r="C16" s="174" t="s">
        <v>129</v>
      </c>
      <c r="D16" s="156"/>
      <c r="E16" s="157">
        <v>8.5830000000000002</v>
      </c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121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0.6" outlineLevel="1">
      <c r="A17" s="163">
        <v>5</v>
      </c>
      <c r="B17" s="164" t="s">
        <v>130</v>
      </c>
      <c r="C17" s="173" t="s">
        <v>131</v>
      </c>
      <c r="D17" s="165" t="s">
        <v>124</v>
      </c>
      <c r="E17" s="166">
        <v>302</v>
      </c>
      <c r="F17" s="167"/>
      <c r="G17" s="168">
        <f>ROUND(E17*F17,2)</f>
        <v>0</v>
      </c>
      <c r="H17" s="167"/>
      <c r="I17" s="168">
        <f>ROUND(E17*H17,2)</f>
        <v>0</v>
      </c>
      <c r="J17" s="167"/>
      <c r="K17" s="168">
        <f>ROUND(E17*J17,2)</f>
        <v>0</v>
      </c>
      <c r="L17" s="168">
        <v>20</v>
      </c>
      <c r="M17" s="168">
        <f>G17*(1+L17/100)</f>
        <v>0</v>
      </c>
      <c r="N17" s="168">
        <v>0</v>
      </c>
      <c r="O17" s="168">
        <f>ROUND(E17*N17,2)</f>
        <v>0</v>
      </c>
      <c r="P17" s="168">
        <v>0.22</v>
      </c>
      <c r="Q17" s="168">
        <f>ROUND(E17*P17,2)</f>
        <v>66.44</v>
      </c>
      <c r="R17" s="168" t="s">
        <v>125</v>
      </c>
      <c r="S17" s="168" t="s">
        <v>116</v>
      </c>
      <c r="T17" s="169" t="s">
        <v>117</v>
      </c>
      <c r="U17" s="155">
        <v>7.0000000000000007E-2</v>
      </c>
      <c r="V17" s="155">
        <f>ROUND(E17*U17,2)</f>
        <v>21.14</v>
      </c>
      <c r="W17" s="155"/>
      <c r="X17" s="155" t="s">
        <v>110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126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63">
        <v>6</v>
      </c>
      <c r="B18" s="164" t="s">
        <v>132</v>
      </c>
      <c r="C18" s="173" t="s">
        <v>133</v>
      </c>
      <c r="D18" s="165" t="s">
        <v>114</v>
      </c>
      <c r="E18" s="166">
        <v>6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20</v>
      </c>
      <c r="M18" s="168">
        <f>G18*(1+L18/100)</f>
        <v>0</v>
      </c>
      <c r="N18" s="168">
        <v>0</v>
      </c>
      <c r="O18" s="168">
        <f>ROUND(E18*N18,2)</f>
        <v>0</v>
      </c>
      <c r="P18" s="168">
        <v>0</v>
      </c>
      <c r="Q18" s="168">
        <f>ROUND(E18*P18,2)</f>
        <v>0</v>
      </c>
      <c r="R18" s="168" t="s">
        <v>115</v>
      </c>
      <c r="S18" s="168" t="s">
        <v>116</v>
      </c>
      <c r="T18" s="169" t="s">
        <v>117</v>
      </c>
      <c r="U18" s="155">
        <v>9.7000000000000003E-2</v>
      </c>
      <c r="V18" s="155">
        <f>ROUND(E18*U18,2)</f>
        <v>0.57999999999999996</v>
      </c>
      <c r="W18" s="155"/>
      <c r="X18" s="155" t="s">
        <v>110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126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53"/>
      <c r="B19" s="154"/>
      <c r="C19" s="233" t="s">
        <v>134</v>
      </c>
      <c r="D19" s="234"/>
      <c r="E19" s="234"/>
      <c r="F19" s="234"/>
      <c r="G19" s="234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0" t="str">
        <f>C19</f>
        <v>nebo lesní půdy, s vodorovným přemístěním na hromady v místě upotřebení nebo na dočasné či trvalé skládky se složením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53"/>
      <c r="B20" s="154"/>
      <c r="C20" s="174" t="s">
        <v>135</v>
      </c>
      <c r="D20" s="156"/>
      <c r="E20" s="157">
        <v>6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121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63">
        <v>7</v>
      </c>
      <c r="B21" s="164" t="s">
        <v>136</v>
      </c>
      <c r="C21" s="173" t="s">
        <v>137</v>
      </c>
      <c r="D21" s="165" t="s">
        <v>124</v>
      </c>
      <c r="E21" s="166">
        <v>32</v>
      </c>
      <c r="F21" s="167"/>
      <c r="G21" s="168">
        <f>ROUND(E21*F21,2)</f>
        <v>0</v>
      </c>
      <c r="H21" s="167"/>
      <c r="I21" s="168">
        <f>ROUND(E21*H21,2)</f>
        <v>0</v>
      </c>
      <c r="J21" s="167"/>
      <c r="K21" s="168">
        <f>ROUND(E21*J21,2)</f>
        <v>0</v>
      </c>
      <c r="L21" s="168">
        <v>20</v>
      </c>
      <c r="M21" s="168">
        <f>G21*(1+L21/100)</f>
        <v>0</v>
      </c>
      <c r="N21" s="168">
        <v>0</v>
      </c>
      <c r="O21" s="168">
        <f>ROUND(E21*N21,2)</f>
        <v>0</v>
      </c>
      <c r="P21" s="168">
        <v>0</v>
      </c>
      <c r="Q21" s="168">
        <f>ROUND(E21*P21,2)</f>
        <v>0</v>
      </c>
      <c r="R21" s="168" t="s">
        <v>115</v>
      </c>
      <c r="S21" s="168" t="s">
        <v>116</v>
      </c>
      <c r="T21" s="169" t="s">
        <v>117</v>
      </c>
      <c r="U21" s="155">
        <v>0.13</v>
      </c>
      <c r="V21" s="155">
        <f>ROUND(E21*U21,2)</f>
        <v>4.16</v>
      </c>
      <c r="W21" s="155"/>
      <c r="X21" s="155" t="s">
        <v>110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126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53"/>
      <c r="B22" s="154"/>
      <c r="C22" s="233" t="s">
        <v>138</v>
      </c>
      <c r="D22" s="234"/>
      <c r="E22" s="234"/>
      <c r="F22" s="234"/>
      <c r="G22" s="234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70" t="str">
        <f>C22</f>
        <v>s případným nutným přemístěním hromad nebo dočasných skládek na místo potřeby ze vzdálenosti do 30 m, v rovině nebo ve svahu do 1 : 5,</v>
      </c>
      <c r="BB22" s="146"/>
      <c r="BC22" s="146"/>
      <c r="BD22" s="146"/>
      <c r="BE22" s="146"/>
      <c r="BF22" s="146"/>
      <c r="BG22" s="146"/>
      <c r="BH22" s="146"/>
    </row>
    <row r="23" spans="1:60" outlineLevel="1">
      <c r="A23" s="163">
        <v>8</v>
      </c>
      <c r="B23" s="164" t="s">
        <v>139</v>
      </c>
      <c r="C23" s="173" t="s">
        <v>140</v>
      </c>
      <c r="D23" s="165" t="s">
        <v>124</v>
      </c>
      <c r="E23" s="166">
        <v>32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20</v>
      </c>
      <c r="M23" s="168">
        <f>G23*(1+L23/100)</f>
        <v>0</v>
      </c>
      <c r="N23" s="168">
        <v>0</v>
      </c>
      <c r="O23" s="168">
        <f>ROUND(E23*N23,2)</f>
        <v>0</v>
      </c>
      <c r="P23" s="168">
        <v>0</v>
      </c>
      <c r="Q23" s="168">
        <f>ROUND(E23*P23,2)</f>
        <v>0</v>
      </c>
      <c r="R23" s="168" t="s">
        <v>141</v>
      </c>
      <c r="S23" s="168" t="s">
        <v>116</v>
      </c>
      <c r="T23" s="169" t="s">
        <v>117</v>
      </c>
      <c r="U23" s="155">
        <v>2.1000000000000001E-2</v>
      </c>
      <c r="V23" s="155">
        <f>ROUND(E23*U23,2)</f>
        <v>0.67</v>
      </c>
      <c r="W23" s="155"/>
      <c r="X23" s="155" t="s">
        <v>110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126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53"/>
      <c r="B24" s="154"/>
      <c r="C24" s="233" t="s">
        <v>142</v>
      </c>
      <c r="D24" s="234"/>
      <c r="E24" s="234"/>
      <c r="F24" s="234"/>
      <c r="G24" s="234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119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3">
        <v>9</v>
      </c>
      <c r="B25" s="164" t="s">
        <v>143</v>
      </c>
      <c r="C25" s="173" t="s">
        <v>144</v>
      </c>
      <c r="D25" s="165" t="s">
        <v>145</v>
      </c>
      <c r="E25" s="166">
        <v>1.28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20</v>
      </c>
      <c r="M25" s="168">
        <f>G25*(1+L25/100)</f>
        <v>0</v>
      </c>
      <c r="N25" s="168">
        <v>1E-3</v>
      </c>
      <c r="O25" s="168">
        <f>ROUND(E25*N25,2)</f>
        <v>0</v>
      </c>
      <c r="P25" s="168">
        <v>0</v>
      </c>
      <c r="Q25" s="168">
        <f>ROUND(E25*P25,2)</f>
        <v>0</v>
      </c>
      <c r="R25" s="168" t="s">
        <v>146</v>
      </c>
      <c r="S25" s="168" t="s">
        <v>116</v>
      </c>
      <c r="T25" s="169" t="s">
        <v>117</v>
      </c>
      <c r="U25" s="155">
        <v>0</v>
      </c>
      <c r="V25" s="155">
        <f>ROUND(E25*U25,2)</f>
        <v>0</v>
      </c>
      <c r="W25" s="155"/>
      <c r="X25" s="155" t="s">
        <v>147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148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174" t="s">
        <v>149</v>
      </c>
      <c r="D26" s="156"/>
      <c r="E26" s="157">
        <v>1.28</v>
      </c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121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0.6" outlineLevel="1">
      <c r="A27" s="163">
        <v>10</v>
      </c>
      <c r="B27" s="164" t="s">
        <v>150</v>
      </c>
      <c r="C27" s="173" t="s">
        <v>151</v>
      </c>
      <c r="D27" s="165" t="s">
        <v>124</v>
      </c>
      <c r="E27" s="166">
        <v>32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20</v>
      </c>
      <c r="M27" s="168">
        <f>G27*(1+L27/100)</f>
        <v>0</v>
      </c>
      <c r="N27" s="168">
        <v>0</v>
      </c>
      <c r="O27" s="168">
        <f>ROUND(E27*N27,2)</f>
        <v>0</v>
      </c>
      <c r="P27" s="168">
        <v>0</v>
      </c>
      <c r="Q27" s="168">
        <f>ROUND(E27*P27,2)</f>
        <v>0</v>
      </c>
      <c r="R27" s="168" t="s">
        <v>141</v>
      </c>
      <c r="S27" s="168" t="s">
        <v>116</v>
      </c>
      <c r="T27" s="169" t="s">
        <v>117</v>
      </c>
      <c r="U27" s="155">
        <v>3.5000000000000001E-3</v>
      </c>
      <c r="V27" s="155">
        <f>ROUND(E27*U27,2)</f>
        <v>0.11</v>
      </c>
      <c r="W27" s="155"/>
      <c r="X27" s="155" t="s">
        <v>110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126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53"/>
      <c r="B28" s="154"/>
      <c r="C28" s="233" t="s">
        <v>152</v>
      </c>
      <c r="D28" s="234"/>
      <c r="E28" s="234"/>
      <c r="F28" s="234"/>
      <c r="G28" s="234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0.6" outlineLevel="1">
      <c r="A29" s="163">
        <v>11</v>
      </c>
      <c r="B29" s="164" t="s">
        <v>153</v>
      </c>
      <c r="C29" s="173" t="s">
        <v>154</v>
      </c>
      <c r="D29" s="165" t="s">
        <v>155</v>
      </c>
      <c r="E29" s="166">
        <v>1</v>
      </c>
      <c r="F29" s="167"/>
      <c r="G29" s="168">
        <f>ROUND(E29*F29,2)</f>
        <v>0</v>
      </c>
      <c r="H29" s="167"/>
      <c r="I29" s="168">
        <f>ROUND(E29*H29,2)</f>
        <v>0</v>
      </c>
      <c r="J29" s="167"/>
      <c r="K29" s="168">
        <f>ROUND(E29*J29,2)</f>
        <v>0</v>
      </c>
      <c r="L29" s="168">
        <v>20</v>
      </c>
      <c r="M29" s="168">
        <f>G29*(1+L29/100)</f>
        <v>0</v>
      </c>
      <c r="N29" s="168">
        <v>1E-3</v>
      </c>
      <c r="O29" s="168">
        <f>ROUND(E29*N29,2)</f>
        <v>0</v>
      </c>
      <c r="P29" s="168">
        <v>0</v>
      </c>
      <c r="Q29" s="168">
        <f>ROUND(E29*P29,2)</f>
        <v>0</v>
      </c>
      <c r="R29" s="168" t="s">
        <v>146</v>
      </c>
      <c r="S29" s="168" t="s">
        <v>116</v>
      </c>
      <c r="T29" s="169" t="s">
        <v>117</v>
      </c>
      <c r="U29" s="155">
        <v>0</v>
      </c>
      <c r="V29" s="155">
        <f>ROUND(E29*U29,2)</f>
        <v>0</v>
      </c>
      <c r="W29" s="155"/>
      <c r="X29" s="155" t="s">
        <v>147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148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3">
        <v>12</v>
      </c>
      <c r="B30" s="164" t="s">
        <v>156</v>
      </c>
      <c r="C30" s="173" t="s">
        <v>157</v>
      </c>
      <c r="D30" s="165" t="s">
        <v>114</v>
      </c>
      <c r="E30" s="166">
        <v>78.281999999999996</v>
      </c>
      <c r="F30" s="167"/>
      <c r="G30" s="168">
        <f>ROUND(E30*F30,2)</f>
        <v>0</v>
      </c>
      <c r="H30" s="167"/>
      <c r="I30" s="168">
        <f>ROUND(E30*H30,2)</f>
        <v>0</v>
      </c>
      <c r="J30" s="167"/>
      <c r="K30" s="168">
        <f>ROUND(E30*J30,2)</f>
        <v>0</v>
      </c>
      <c r="L30" s="168">
        <v>20</v>
      </c>
      <c r="M30" s="168">
        <f>G30*(1+L30/100)</f>
        <v>0</v>
      </c>
      <c r="N30" s="168">
        <v>0</v>
      </c>
      <c r="O30" s="168">
        <f>ROUND(E30*N30,2)</f>
        <v>0</v>
      </c>
      <c r="P30" s="168">
        <v>0</v>
      </c>
      <c r="Q30" s="168">
        <f>ROUND(E30*P30,2)</f>
        <v>0</v>
      </c>
      <c r="R30" s="168" t="s">
        <v>115</v>
      </c>
      <c r="S30" s="168" t="s">
        <v>116</v>
      </c>
      <c r="T30" s="169" t="s">
        <v>117</v>
      </c>
      <c r="U30" s="155">
        <v>0.01</v>
      </c>
      <c r="V30" s="155">
        <f>ROUND(E30*U30,2)</f>
        <v>0.78</v>
      </c>
      <c r="W30" s="155"/>
      <c r="X30" s="155" t="s">
        <v>110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111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53"/>
      <c r="B31" s="154"/>
      <c r="C31" s="233" t="s">
        <v>158</v>
      </c>
      <c r="D31" s="234"/>
      <c r="E31" s="234"/>
      <c r="F31" s="234"/>
      <c r="G31" s="234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119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53"/>
      <c r="B32" s="154"/>
      <c r="C32" s="174" t="s">
        <v>159</v>
      </c>
      <c r="D32" s="156"/>
      <c r="E32" s="157">
        <v>55.781999999999996</v>
      </c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121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53"/>
      <c r="B33" s="154"/>
      <c r="C33" s="174" t="s">
        <v>160</v>
      </c>
      <c r="D33" s="156"/>
      <c r="E33" s="157">
        <v>22.5</v>
      </c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121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41.15" outlineLevel="1">
      <c r="A34" s="163">
        <v>13</v>
      </c>
      <c r="B34" s="164" t="s">
        <v>161</v>
      </c>
      <c r="C34" s="173" t="s">
        <v>162</v>
      </c>
      <c r="D34" s="165" t="s">
        <v>114</v>
      </c>
      <c r="E34" s="166">
        <v>30.047999999999998</v>
      </c>
      <c r="F34" s="167"/>
      <c r="G34" s="168">
        <f>ROUND(E34*F34,2)</f>
        <v>0</v>
      </c>
      <c r="H34" s="167"/>
      <c r="I34" s="168">
        <f>ROUND(E34*H34,2)</f>
        <v>0</v>
      </c>
      <c r="J34" s="167"/>
      <c r="K34" s="168">
        <f>ROUND(E34*J34,2)</f>
        <v>0</v>
      </c>
      <c r="L34" s="168">
        <v>20</v>
      </c>
      <c r="M34" s="168">
        <f>G34*(1+L34/100)</f>
        <v>0</v>
      </c>
      <c r="N34" s="168">
        <v>0</v>
      </c>
      <c r="O34" s="168">
        <f>ROUND(E34*N34,2)</f>
        <v>0</v>
      </c>
      <c r="P34" s="168">
        <v>0</v>
      </c>
      <c r="Q34" s="168">
        <f>ROUND(E34*P34,2)</f>
        <v>0</v>
      </c>
      <c r="R34" s="168" t="s">
        <v>115</v>
      </c>
      <c r="S34" s="168" t="s">
        <v>116</v>
      </c>
      <c r="T34" s="169" t="s">
        <v>117</v>
      </c>
      <c r="U34" s="155">
        <v>5.3999999999999999E-2</v>
      </c>
      <c r="V34" s="155">
        <f>ROUND(E34*U34,2)</f>
        <v>1.62</v>
      </c>
      <c r="W34" s="155"/>
      <c r="X34" s="155" t="s">
        <v>110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111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53"/>
      <c r="B35" s="154"/>
      <c r="C35" s="233" t="s">
        <v>163</v>
      </c>
      <c r="D35" s="234"/>
      <c r="E35" s="234"/>
      <c r="F35" s="234"/>
      <c r="G35" s="234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119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53"/>
      <c r="B36" s="154"/>
      <c r="C36" s="174" t="s">
        <v>164</v>
      </c>
      <c r="D36" s="156"/>
      <c r="E36" s="157">
        <v>30.047999999999998</v>
      </c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121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63">
        <v>14</v>
      </c>
      <c r="B37" s="164" t="s">
        <v>165</v>
      </c>
      <c r="C37" s="173" t="s">
        <v>166</v>
      </c>
      <c r="D37" s="165" t="s">
        <v>124</v>
      </c>
      <c r="E37" s="166">
        <v>328</v>
      </c>
      <c r="F37" s="167"/>
      <c r="G37" s="168">
        <f>ROUND(E37*F37,2)</f>
        <v>0</v>
      </c>
      <c r="H37" s="167"/>
      <c r="I37" s="168">
        <f>ROUND(E37*H37,2)</f>
        <v>0</v>
      </c>
      <c r="J37" s="167"/>
      <c r="K37" s="168">
        <f>ROUND(E37*J37,2)</f>
        <v>0</v>
      </c>
      <c r="L37" s="168">
        <v>20</v>
      </c>
      <c r="M37" s="168">
        <f>G37*(1+L37/100)</f>
        <v>0</v>
      </c>
      <c r="N37" s="168">
        <v>0</v>
      </c>
      <c r="O37" s="168">
        <f>ROUND(E37*N37,2)</f>
        <v>0</v>
      </c>
      <c r="P37" s="168">
        <v>0</v>
      </c>
      <c r="Q37" s="168">
        <f>ROUND(E37*P37,2)</f>
        <v>0</v>
      </c>
      <c r="R37" s="168" t="s">
        <v>115</v>
      </c>
      <c r="S37" s="168" t="s">
        <v>116</v>
      </c>
      <c r="T37" s="169" t="s">
        <v>117</v>
      </c>
      <c r="U37" s="155">
        <v>1.7999999999999999E-2</v>
      </c>
      <c r="V37" s="155">
        <f>ROUND(E37*U37,2)</f>
        <v>5.9</v>
      </c>
      <c r="W37" s="155"/>
      <c r="X37" s="155" t="s">
        <v>110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126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53"/>
      <c r="B38" s="154"/>
      <c r="C38" s="233" t="s">
        <v>167</v>
      </c>
      <c r="D38" s="234"/>
      <c r="E38" s="234"/>
      <c r="F38" s="234"/>
      <c r="G38" s="234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119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53"/>
      <c r="B39" s="154"/>
      <c r="C39" s="174" t="s">
        <v>168</v>
      </c>
      <c r="D39" s="156"/>
      <c r="E39" s="157">
        <v>328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121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3">
        <v>15</v>
      </c>
      <c r="B40" s="164" t="s">
        <v>169</v>
      </c>
      <c r="C40" s="173" t="s">
        <v>170</v>
      </c>
      <c r="D40" s="165" t="s">
        <v>114</v>
      </c>
      <c r="E40" s="166">
        <v>78.281999999999996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20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 t="s">
        <v>115</v>
      </c>
      <c r="S40" s="168" t="s">
        <v>116</v>
      </c>
      <c r="T40" s="169" t="s">
        <v>117</v>
      </c>
      <c r="U40" s="155">
        <v>0</v>
      </c>
      <c r="V40" s="155">
        <f>ROUND(E40*U40,2)</f>
        <v>0</v>
      </c>
      <c r="W40" s="155"/>
      <c r="X40" s="155" t="s">
        <v>110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126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>
      <c r="A41" s="149" t="s">
        <v>104</v>
      </c>
      <c r="B41" s="150" t="s">
        <v>58</v>
      </c>
      <c r="C41" s="172" t="s">
        <v>59</v>
      </c>
      <c r="D41" s="159"/>
      <c r="E41" s="160"/>
      <c r="F41" s="161"/>
      <c r="G41" s="161">
        <f>SUMIF(AG42:AG57,"&lt;&gt;NOR",G42:G57)</f>
        <v>0</v>
      </c>
      <c r="H41" s="161"/>
      <c r="I41" s="161">
        <f>SUM(I42:I57)</f>
        <v>0</v>
      </c>
      <c r="J41" s="161"/>
      <c r="K41" s="161">
        <f>SUM(K42:K57)</f>
        <v>0</v>
      </c>
      <c r="L41" s="161"/>
      <c r="M41" s="161">
        <f>SUM(M42:M57)</f>
        <v>0</v>
      </c>
      <c r="N41" s="161"/>
      <c r="O41" s="161">
        <f>SUM(O42:O57)</f>
        <v>0.08</v>
      </c>
      <c r="P41" s="161"/>
      <c r="Q41" s="161">
        <f>SUM(Q42:Q57)</f>
        <v>0</v>
      </c>
      <c r="R41" s="161"/>
      <c r="S41" s="161"/>
      <c r="T41" s="162"/>
      <c r="U41" s="158"/>
      <c r="V41" s="158">
        <f>SUM(V42:V57)</f>
        <v>19.450000000000003</v>
      </c>
      <c r="W41" s="158"/>
      <c r="X41" s="158"/>
      <c r="AG41" t="s">
        <v>105</v>
      </c>
    </row>
    <row r="42" spans="1:60" outlineLevel="1">
      <c r="A42" s="163">
        <v>16</v>
      </c>
      <c r="B42" s="164" t="s">
        <v>171</v>
      </c>
      <c r="C42" s="173" t="s">
        <v>172</v>
      </c>
      <c r="D42" s="165" t="s">
        <v>114</v>
      </c>
      <c r="E42" s="166">
        <v>9.39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20</v>
      </c>
      <c r="M42" s="168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 t="s">
        <v>173</v>
      </c>
      <c r="S42" s="168" t="s">
        <v>116</v>
      </c>
      <c r="T42" s="169" t="s">
        <v>117</v>
      </c>
      <c r="U42" s="155">
        <v>0.92</v>
      </c>
      <c r="V42" s="155">
        <f>ROUND(E42*U42,2)</f>
        <v>8.64</v>
      </c>
      <c r="W42" s="155"/>
      <c r="X42" s="155" t="s">
        <v>110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111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53"/>
      <c r="B43" s="154"/>
      <c r="C43" s="233" t="s">
        <v>174</v>
      </c>
      <c r="D43" s="234"/>
      <c r="E43" s="234"/>
      <c r="F43" s="234"/>
      <c r="G43" s="234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53"/>
      <c r="B44" s="154"/>
      <c r="C44" s="174" t="s">
        <v>175</v>
      </c>
      <c r="D44" s="156"/>
      <c r="E44" s="157">
        <v>9.39</v>
      </c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 t="s">
        <v>121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3">
        <v>17</v>
      </c>
      <c r="B45" s="164" t="s">
        <v>176</v>
      </c>
      <c r="C45" s="173" t="s">
        <v>177</v>
      </c>
      <c r="D45" s="165" t="s">
        <v>124</v>
      </c>
      <c r="E45" s="166">
        <v>81.12</v>
      </c>
      <c r="F45" s="167"/>
      <c r="G45" s="168">
        <f>ROUND(E45*F45,2)</f>
        <v>0</v>
      </c>
      <c r="H45" s="167"/>
      <c r="I45" s="168">
        <f>ROUND(E45*H45,2)</f>
        <v>0</v>
      </c>
      <c r="J45" s="167"/>
      <c r="K45" s="168">
        <f>ROUND(E45*J45,2)</f>
        <v>0</v>
      </c>
      <c r="L45" s="168">
        <v>20</v>
      </c>
      <c r="M45" s="168">
        <f>G45*(1+L45/100)</f>
        <v>0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 t="s">
        <v>173</v>
      </c>
      <c r="S45" s="168" t="s">
        <v>116</v>
      </c>
      <c r="T45" s="169" t="s">
        <v>117</v>
      </c>
      <c r="U45" s="155">
        <v>0.08</v>
      </c>
      <c r="V45" s="155">
        <f>ROUND(E45*U45,2)</f>
        <v>6.49</v>
      </c>
      <c r="W45" s="155"/>
      <c r="X45" s="155" t="s">
        <v>110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111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53"/>
      <c r="B46" s="154"/>
      <c r="C46" s="233" t="s">
        <v>178</v>
      </c>
      <c r="D46" s="234"/>
      <c r="E46" s="234"/>
      <c r="F46" s="234"/>
      <c r="G46" s="234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53"/>
      <c r="B47" s="154"/>
      <c r="C47" s="174" t="s">
        <v>179</v>
      </c>
      <c r="D47" s="156"/>
      <c r="E47" s="157">
        <v>75.12</v>
      </c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46"/>
      <c r="Z47" s="146"/>
      <c r="AA47" s="146"/>
      <c r="AB47" s="146"/>
      <c r="AC47" s="146"/>
      <c r="AD47" s="146"/>
      <c r="AE47" s="146"/>
      <c r="AF47" s="146"/>
      <c r="AG47" s="146" t="s">
        <v>121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53"/>
      <c r="B48" s="154"/>
      <c r="C48" s="174" t="s">
        <v>180</v>
      </c>
      <c r="D48" s="156"/>
      <c r="E48" s="157">
        <v>6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121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63">
        <v>18</v>
      </c>
      <c r="B49" s="164" t="s">
        <v>181</v>
      </c>
      <c r="C49" s="173" t="s">
        <v>182</v>
      </c>
      <c r="D49" s="165" t="s">
        <v>183</v>
      </c>
      <c r="E49" s="166">
        <v>67.400000000000006</v>
      </c>
      <c r="F49" s="167"/>
      <c r="G49" s="168">
        <f>ROUND(E49*F49,2)</f>
        <v>0</v>
      </c>
      <c r="H49" s="167"/>
      <c r="I49" s="168">
        <f>ROUND(E49*H49,2)</f>
        <v>0</v>
      </c>
      <c r="J49" s="167"/>
      <c r="K49" s="168">
        <f>ROUND(E49*J49,2)</f>
        <v>0</v>
      </c>
      <c r="L49" s="168">
        <v>20</v>
      </c>
      <c r="M49" s="168">
        <f>G49*(1+L49/100)</f>
        <v>0</v>
      </c>
      <c r="N49" s="168">
        <v>0</v>
      </c>
      <c r="O49" s="168">
        <f>ROUND(E49*N49,2)</f>
        <v>0</v>
      </c>
      <c r="P49" s="168">
        <v>0</v>
      </c>
      <c r="Q49" s="168">
        <f>ROUND(E49*P49,2)</f>
        <v>0</v>
      </c>
      <c r="R49" s="168" t="s">
        <v>184</v>
      </c>
      <c r="S49" s="168" t="s">
        <v>116</v>
      </c>
      <c r="T49" s="169" t="s">
        <v>117</v>
      </c>
      <c r="U49" s="155">
        <v>0.06</v>
      </c>
      <c r="V49" s="155">
        <f>ROUND(E49*U49,2)</f>
        <v>4.04</v>
      </c>
      <c r="W49" s="155"/>
      <c r="X49" s="155" t="s">
        <v>110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111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53"/>
      <c r="B50" s="154"/>
      <c r="C50" s="174" t="s">
        <v>185</v>
      </c>
      <c r="D50" s="156"/>
      <c r="E50" s="157">
        <v>62.6</v>
      </c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 t="s">
        <v>121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53"/>
      <c r="B51" s="154"/>
      <c r="C51" s="174" t="s">
        <v>186</v>
      </c>
      <c r="D51" s="156"/>
      <c r="E51" s="157">
        <v>4.8</v>
      </c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 t="s">
        <v>121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63">
        <v>19</v>
      </c>
      <c r="B52" s="164" t="s">
        <v>187</v>
      </c>
      <c r="C52" s="173" t="s">
        <v>188</v>
      </c>
      <c r="D52" s="165" t="s">
        <v>183</v>
      </c>
      <c r="E52" s="166">
        <v>74.14</v>
      </c>
      <c r="F52" s="167"/>
      <c r="G52" s="168">
        <f>ROUND(E52*F52,2)</f>
        <v>0</v>
      </c>
      <c r="H52" s="167"/>
      <c r="I52" s="168">
        <f>ROUND(E52*H52,2)</f>
        <v>0</v>
      </c>
      <c r="J52" s="167"/>
      <c r="K52" s="168">
        <f>ROUND(E52*J52,2)</f>
        <v>0</v>
      </c>
      <c r="L52" s="168">
        <v>20</v>
      </c>
      <c r="M52" s="168">
        <f>G52*(1+L52/100)</f>
        <v>0</v>
      </c>
      <c r="N52" s="168">
        <v>4.8000000000000001E-4</v>
      </c>
      <c r="O52" s="168">
        <f>ROUND(E52*N52,2)</f>
        <v>0.04</v>
      </c>
      <c r="P52" s="168">
        <v>0</v>
      </c>
      <c r="Q52" s="168">
        <f>ROUND(E52*P52,2)</f>
        <v>0</v>
      </c>
      <c r="R52" s="168" t="s">
        <v>146</v>
      </c>
      <c r="S52" s="168" t="s">
        <v>116</v>
      </c>
      <c r="T52" s="169" t="s">
        <v>117</v>
      </c>
      <c r="U52" s="155">
        <v>0</v>
      </c>
      <c r="V52" s="155">
        <f>ROUND(E52*U52,2)</f>
        <v>0</v>
      </c>
      <c r="W52" s="155"/>
      <c r="X52" s="155" t="s">
        <v>147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148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53"/>
      <c r="B53" s="154"/>
      <c r="C53" s="174" t="s">
        <v>189</v>
      </c>
      <c r="D53" s="156"/>
      <c r="E53" s="157">
        <v>74.14</v>
      </c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 t="s">
        <v>121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0.6" outlineLevel="1">
      <c r="A54" s="163">
        <v>20</v>
      </c>
      <c r="B54" s="164" t="s">
        <v>190</v>
      </c>
      <c r="C54" s="173" t="s">
        <v>191</v>
      </c>
      <c r="D54" s="165" t="s">
        <v>192</v>
      </c>
      <c r="E54" s="166">
        <v>6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20</v>
      </c>
      <c r="M54" s="168">
        <f>G54*(1+L54/100)</f>
        <v>0</v>
      </c>
      <c r="N54" s="168">
        <v>1.5E-3</v>
      </c>
      <c r="O54" s="168">
        <f>ROUND(E54*N54,2)</f>
        <v>0.01</v>
      </c>
      <c r="P54" s="168">
        <v>0</v>
      </c>
      <c r="Q54" s="168">
        <f>ROUND(E54*P54,2)</f>
        <v>0</v>
      </c>
      <c r="R54" s="168" t="s">
        <v>146</v>
      </c>
      <c r="S54" s="168" t="s">
        <v>116</v>
      </c>
      <c r="T54" s="169" t="s">
        <v>117</v>
      </c>
      <c r="U54" s="155">
        <v>0</v>
      </c>
      <c r="V54" s="155">
        <f>ROUND(E54*U54,2)</f>
        <v>0</v>
      </c>
      <c r="W54" s="155"/>
      <c r="X54" s="155" t="s">
        <v>147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148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0.6" outlineLevel="1">
      <c r="A55" s="163">
        <v>21</v>
      </c>
      <c r="B55" s="164" t="s">
        <v>193</v>
      </c>
      <c r="C55" s="173" t="s">
        <v>194</v>
      </c>
      <c r="D55" s="165" t="s">
        <v>124</v>
      </c>
      <c r="E55" s="166">
        <v>97.343999999999994</v>
      </c>
      <c r="F55" s="167"/>
      <c r="G55" s="168">
        <f>ROUND(E55*F55,2)</f>
        <v>0</v>
      </c>
      <c r="H55" s="167"/>
      <c r="I55" s="168">
        <f>ROUND(E55*H55,2)</f>
        <v>0</v>
      </c>
      <c r="J55" s="167"/>
      <c r="K55" s="168">
        <f>ROUND(E55*J55,2)</f>
        <v>0</v>
      </c>
      <c r="L55" s="168">
        <v>20</v>
      </c>
      <c r="M55" s="168">
        <f>G55*(1+L55/100)</f>
        <v>0</v>
      </c>
      <c r="N55" s="168">
        <v>2.9999999999999997E-4</v>
      </c>
      <c r="O55" s="168">
        <f>ROUND(E55*N55,2)</f>
        <v>0.03</v>
      </c>
      <c r="P55" s="168">
        <v>0</v>
      </c>
      <c r="Q55" s="168">
        <f>ROUND(E55*P55,2)</f>
        <v>0</v>
      </c>
      <c r="R55" s="168" t="s">
        <v>146</v>
      </c>
      <c r="S55" s="168" t="s">
        <v>116</v>
      </c>
      <c r="T55" s="169" t="s">
        <v>117</v>
      </c>
      <c r="U55" s="155">
        <v>0</v>
      </c>
      <c r="V55" s="155">
        <f>ROUND(E55*U55,2)</f>
        <v>0</v>
      </c>
      <c r="W55" s="155"/>
      <c r="X55" s="155" t="s">
        <v>147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195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53"/>
      <c r="B56" s="154"/>
      <c r="C56" s="174" t="s">
        <v>196</v>
      </c>
      <c r="D56" s="156"/>
      <c r="E56" s="157">
        <v>97.343999999999994</v>
      </c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 t="s">
        <v>121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63">
        <v>22</v>
      </c>
      <c r="B57" s="164" t="s">
        <v>197</v>
      </c>
      <c r="C57" s="173" t="s">
        <v>198</v>
      </c>
      <c r="D57" s="165" t="s">
        <v>199</v>
      </c>
      <c r="E57" s="166">
        <v>7</v>
      </c>
      <c r="F57" s="167"/>
      <c r="G57" s="168">
        <f>ROUND(E57*F57,2)</f>
        <v>0</v>
      </c>
      <c r="H57" s="167"/>
      <c r="I57" s="168">
        <f>ROUND(E57*H57,2)</f>
        <v>0</v>
      </c>
      <c r="J57" s="167"/>
      <c r="K57" s="168">
        <f>ROUND(E57*J57,2)</f>
        <v>0</v>
      </c>
      <c r="L57" s="168">
        <v>20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8">
        <f>ROUND(E57*P57,2)</f>
        <v>0</v>
      </c>
      <c r="R57" s="168"/>
      <c r="S57" s="168" t="s">
        <v>108</v>
      </c>
      <c r="T57" s="169" t="s">
        <v>109</v>
      </c>
      <c r="U57" s="155">
        <v>0.04</v>
      </c>
      <c r="V57" s="155">
        <f>ROUND(E57*U57,2)</f>
        <v>0.28000000000000003</v>
      </c>
      <c r="W57" s="155"/>
      <c r="X57" s="155" t="s">
        <v>110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126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>
      <c r="A58" s="149" t="s">
        <v>104</v>
      </c>
      <c r="B58" s="150" t="s">
        <v>60</v>
      </c>
      <c r="C58" s="172" t="s">
        <v>61</v>
      </c>
      <c r="D58" s="159"/>
      <c r="E58" s="160"/>
      <c r="F58" s="161"/>
      <c r="G58" s="161">
        <f>SUMIF(AG59:AG68,"&lt;&gt;NOR",G59:G68)</f>
        <v>0</v>
      </c>
      <c r="H58" s="161"/>
      <c r="I58" s="161">
        <f>SUM(I59:I68)</f>
        <v>0</v>
      </c>
      <c r="J58" s="161"/>
      <c r="K58" s="161">
        <f>SUM(K59:K68)</f>
        <v>0</v>
      </c>
      <c r="L58" s="161"/>
      <c r="M58" s="161">
        <f>SUM(M59:M68)</f>
        <v>0</v>
      </c>
      <c r="N58" s="161"/>
      <c r="O58" s="161">
        <f>SUM(O59:O68)</f>
        <v>23.46</v>
      </c>
      <c r="P58" s="161"/>
      <c r="Q58" s="161">
        <f>SUM(Q59:Q68)</f>
        <v>0</v>
      </c>
      <c r="R58" s="161"/>
      <c r="S58" s="161"/>
      <c r="T58" s="162"/>
      <c r="U58" s="158"/>
      <c r="V58" s="158">
        <f>SUM(V59:V68)</f>
        <v>366.34999999999997</v>
      </c>
      <c r="W58" s="158"/>
      <c r="X58" s="158"/>
      <c r="AG58" t="s">
        <v>105</v>
      </c>
    </row>
    <row r="59" spans="1:60" outlineLevel="1">
      <c r="A59" s="163">
        <v>23</v>
      </c>
      <c r="B59" s="164" t="s">
        <v>200</v>
      </c>
      <c r="C59" s="173" t="s">
        <v>201</v>
      </c>
      <c r="D59" s="165" t="s">
        <v>114</v>
      </c>
      <c r="E59" s="166">
        <v>33.808160000000001</v>
      </c>
      <c r="F59" s="167"/>
      <c r="G59" s="168">
        <f>ROUND(E59*F59,2)</f>
        <v>0</v>
      </c>
      <c r="H59" s="167"/>
      <c r="I59" s="168">
        <f>ROUND(E59*H59,2)</f>
        <v>0</v>
      </c>
      <c r="J59" s="167"/>
      <c r="K59" s="168">
        <f>ROUND(E59*J59,2)</f>
        <v>0</v>
      </c>
      <c r="L59" s="168">
        <v>20</v>
      </c>
      <c r="M59" s="168">
        <f>G59*(1+L59/100)</f>
        <v>0</v>
      </c>
      <c r="N59" s="168">
        <v>0</v>
      </c>
      <c r="O59" s="168">
        <f>ROUND(E59*N59,2)</f>
        <v>0</v>
      </c>
      <c r="P59" s="168">
        <v>0</v>
      </c>
      <c r="Q59" s="168">
        <f>ROUND(E59*P59,2)</f>
        <v>0</v>
      </c>
      <c r="R59" s="168" t="s">
        <v>202</v>
      </c>
      <c r="S59" s="168" t="s">
        <v>116</v>
      </c>
      <c r="T59" s="169" t="s">
        <v>117</v>
      </c>
      <c r="U59" s="155">
        <v>2.67</v>
      </c>
      <c r="V59" s="155">
        <f>ROUND(E59*U59,2)</f>
        <v>90.27</v>
      </c>
      <c r="W59" s="155"/>
      <c r="X59" s="155" t="s">
        <v>110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111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53"/>
      <c r="B60" s="154"/>
      <c r="C60" s="174" t="s">
        <v>203</v>
      </c>
      <c r="D60" s="156"/>
      <c r="E60" s="157">
        <v>5.1081599999999998</v>
      </c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 t="s">
        <v>121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53"/>
      <c r="B61" s="154"/>
      <c r="C61" s="174" t="s">
        <v>204</v>
      </c>
      <c r="D61" s="156"/>
      <c r="E61" s="157">
        <v>28.7</v>
      </c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 t="s">
        <v>121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41.15" outlineLevel="1">
      <c r="A62" s="163">
        <v>24</v>
      </c>
      <c r="B62" s="164" t="s">
        <v>205</v>
      </c>
      <c r="C62" s="173" t="s">
        <v>206</v>
      </c>
      <c r="D62" s="165" t="s">
        <v>124</v>
      </c>
      <c r="E62" s="166">
        <v>43.774799999999999</v>
      </c>
      <c r="F62" s="167"/>
      <c r="G62" s="168">
        <f>ROUND(E62*F62,2)</f>
        <v>0</v>
      </c>
      <c r="H62" s="167"/>
      <c r="I62" s="168">
        <f>ROUND(E62*H62,2)</f>
        <v>0</v>
      </c>
      <c r="J62" s="167"/>
      <c r="K62" s="168">
        <f>ROUND(E62*J62,2)</f>
        <v>0</v>
      </c>
      <c r="L62" s="168">
        <v>20</v>
      </c>
      <c r="M62" s="168">
        <f>G62*(1+L62/100)</f>
        <v>0</v>
      </c>
      <c r="N62" s="168">
        <v>0</v>
      </c>
      <c r="O62" s="168">
        <f>ROUND(E62*N62,2)</f>
        <v>0</v>
      </c>
      <c r="P62" s="168">
        <v>0</v>
      </c>
      <c r="Q62" s="168">
        <f>ROUND(E62*P62,2)</f>
        <v>0</v>
      </c>
      <c r="R62" s="168" t="s">
        <v>207</v>
      </c>
      <c r="S62" s="168" t="s">
        <v>116</v>
      </c>
      <c r="T62" s="169" t="s">
        <v>117</v>
      </c>
      <c r="U62" s="155">
        <v>1.61</v>
      </c>
      <c r="V62" s="155">
        <f>ROUND(E62*U62,2)</f>
        <v>70.48</v>
      </c>
      <c r="W62" s="155"/>
      <c r="X62" s="155" t="s">
        <v>110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111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53"/>
      <c r="B63" s="154"/>
      <c r="C63" s="174" t="s">
        <v>208</v>
      </c>
      <c r="D63" s="156"/>
      <c r="E63" s="157">
        <v>43.774799999999999</v>
      </c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 t="s">
        <v>121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63">
        <v>25</v>
      </c>
      <c r="B64" s="164" t="s">
        <v>209</v>
      </c>
      <c r="C64" s="173" t="s">
        <v>210</v>
      </c>
      <c r="D64" s="165" t="s">
        <v>124</v>
      </c>
      <c r="E64" s="166">
        <v>43.774799999999999</v>
      </c>
      <c r="F64" s="167"/>
      <c r="G64" s="168">
        <f>ROUND(E64*F64,2)</f>
        <v>0</v>
      </c>
      <c r="H64" s="167"/>
      <c r="I64" s="168">
        <f>ROUND(E64*H64,2)</f>
        <v>0</v>
      </c>
      <c r="J64" s="167"/>
      <c r="K64" s="168">
        <f>ROUND(E64*J64,2)</f>
        <v>0</v>
      </c>
      <c r="L64" s="168">
        <v>20</v>
      </c>
      <c r="M64" s="168">
        <f>G64*(1+L64/100)</f>
        <v>0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68" t="s">
        <v>202</v>
      </c>
      <c r="S64" s="168" t="s">
        <v>116</v>
      </c>
      <c r="T64" s="169" t="s">
        <v>117</v>
      </c>
      <c r="U64" s="155">
        <v>0.33900000000000002</v>
      </c>
      <c r="V64" s="155">
        <f>ROUND(E64*U64,2)</f>
        <v>14.84</v>
      </c>
      <c r="W64" s="155"/>
      <c r="X64" s="155" t="s">
        <v>110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111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53"/>
      <c r="B65" s="154"/>
      <c r="C65" s="233" t="s">
        <v>211</v>
      </c>
      <c r="D65" s="234"/>
      <c r="E65" s="234"/>
      <c r="F65" s="234"/>
      <c r="G65" s="234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119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63">
        <v>26</v>
      </c>
      <c r="B66" s="164" t="s">
        <v>212</v>
      </c>
      <c r="C66" s="173" t="s">
        <v>213</v>
      </c>
      <c r="D66" s="165" t="s">
        <v>214</v>
      </c>
      <c r="E66" s="166">
        <v>1.762</v>
      </c>
      <c r="F66" s="167"/>
      <c r="G66" s="168">
        <f>ROUND(E66*F66,2)</f>
        <v>0</v>
      </c>
      <c r="H66" s="167"/>
      <c r="I66" s="168">
        <f>ROUND(E66*H66,2)</f>
        <v>0</v>
      </c>
      <c r="J66" s="167"/>
      <c r="K66" s="168">
        <f>ROUND(E66*J66,2)</f>
        <v>0</v>
      </c>
      <c r="L66" s="168">
        <v>20</v>
      </c>
      <c r="M66" s="168">
        <f>G66*(1+L66/100)</f>
        <v>0</v>
      </c>
      <c r="N66" s="168">
        <v>0</v>
      </c>
      <c r="O66" s="168">
        <f>ROUND(E66*N66,2)</f>
        <v>0</v>
      </c>
      <c r="P66" s="168">
        <v>0</v>
      </c>
      <c r="Q66" s="168">
        <f>ROUND(E66*P66,2)</f>
        <v>0</v>
      </c>
      <c r="R66" s="168" t="s">
        <v>202</v>
      </c>
      <c r="S66" s="168" t="s">
        <v>116</v>
      </c>
      <c r="T66" s="169" t="s">
        <v>117</v>
      </c>
      <c r="U66" s="155">
        <v>57.74</v>
      </c>
      <c r="V66" s="155">
        <f>ROUND(E66*U66,2)</f>
        <v>101.74</v>
      </c>
      <c r="W66" s="155"/>
      <c r="X66" s="155" t="s">
        <v>110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111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30.9" outlineLevel="1">
      <c r="A67" s="163">
        <v>27</v>
      </c>
      <c r="B67" s="164" t="s">
        <v>215</v>
      </c>
      <c r="C67" s="173" t="s">
        <v>216</v>
      </c>
      <c r="D67" s="165" t="s">
        <v>114</v>
      </c>
      <c r="E67" s="166">
        <v>11.268000000000001</v>
      </c>
      <c r="F67" s="167"/>
      <c r="G67" s="168">
        <f>ROUND(E67*F67,2)</f>
        <v>0</v>
      </c>
      <c r="H67" s="167"/>
      <c r="I67" s="168">
        <f>ROUND(E67*H67,2)</f>
        <v>0</v>
      </c>
      <c r="J67" s="167"/>
      <c r="K67" s="168">
        <f>ROUND(E67*J67,2)</f>
        <v>0</v>
      </c>
      <c r="L67" s="168">
        <v>20</v>
      </c>
      <c r="M67" s="168">
        <f>G67*(1+L67/100)</f>
        <v>0</v>
      </c>
      <c r="N67" s="168">
        <v>2.0817800000000002</v>
      </c>
      <c r="O67" s="168">
        <f>ROUND(E67*N67,2)</f>
        <v>23.46</v>
      </c>
      <c r="P67" s="168">
        <v>0</v>
      </c>
      <c r="Q67" s="168">
        <f>ROUND(E67*P67,2)</f>
        <v>0</v>
      </c>
      <c r="R67" s="168" t="s">
        <v>202</v>
      </c>
      <c r="S67" s="168" t="s">
        <v>116</v>
      </c>
      <c r="T67" s="169" t="s">
        <v>117</v>
      </c>
      <c r="U67" s="155">
        <v>7.9</v>
      </c>
      <c r="V67" s="155">
        <f>ROUND(E67*U67,2)</f>
        <v>89.02</v>
      </c>
      <c r="W67" s="155"/>
      <c r="X67" s="155" t="s">
        <v>110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111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53"/>
      <c r="B68" s="154"/>
      <c r="C68" s="174" t="s">
        <v>217</v>
      </c>
      <c r="D68" s="156"/>
      <c r="E68" s="157">
        <v>11.268000000000001</v>
      </c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121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>
      <c r="A69" s="149" t="s">
        <v>104</v>
      </c>
      <c r="B69" s="150" t="s">
        <v>50</v>
      </c>
      <c r="C69" s="172" t="s">
        <v>57</v>
      </c>
      <c r="D69" s="159"/>
      <c r="E69" s="160"/>
      <c r="F69" s="161"/>
      <c r="G69" s="161">
        <f>SUMIF(AG70:AG71,"&lt;&gt;NOR",G70:G71)</f>
        <v>0</v>
      </c>
      <c r="H69" s="161"/>
      <c r="I69" s="161">
        <f>SUM(I70:I71)</f>
        <v>0</v>
      </c>
      <c r="J69" s="161"/>
      <c r="K69" s="161">
        <f>SUM(K70:K71)</f>
        <v>0</v>
      </c>
      <c r="L69" s="161"/>
      <c r="M69" s="161">
        <f>SUM(M70:M71)</f>
        <v>0</v>
      </c>
      <c r="N69" s="161"/>
      <c r="O69" s="161">
        <f>SUM(O70:O71)</f>
        <v>0</v>
      </c>
      <c r="P69" s="161"/>
      <c r="Q69" s="161">
        <f>SUM(Q70:Q71)</f>
        <v>0</v>
      </c>
      <c r="R69" s="161"/>
      <c r="S69" s="161"/>
      <c r="T69" s="162"/>
      <c r="U69" s="158"/>
      <c r="V69" s="158">
        <f>SUM(V70:V71)</f>
        <v>46.76</v>
      </c>
      <c r="W69" s="158"/>
      <c r="X69" s="158"/>
      <c r="AG69" t="s">
        <v>105</v>
      </c>
    </row>
    <row r="70" spans="1:60" outlineLevel="1">
      <c r="A70" s="163">
        <v>28</v>
      </c>
      <c r="B70" s="164" t="s">
        <v>218</v>
      </c>
      <c r="C70" s="173" t="s">
        <v>219</v>
      </c>
      <c r="D70" s="165" t="s">
        <v>114</v>
      </c>
      <c r="E70" s="166">
        <v>23.475000000000001</v>
      </c>
      <c r="F70" s="167"/>
      <c r="G70" s="168">
        <f>ROUND(E70*F70,2)</f>
        <v>0</v>
      </c>
      <c r="H70" s="167"/>
      <c r="I70" s="168">
        <f>ROUND(E70*H70,2)</f>
        <v>0</v>
      </c>
      <c r="J70" s="167"/>
      <c r="K70" s="168">
        <f>ROUND(E70*J70,2)</f>
        <v>0</v>
      </c>
      <c r="L70" s="168">
        <v>20</v>
      </c>
      <c r="M70" s="168">
        <f>G70*(1+L70/100)</f>
        <v>0</v>
      </c>
      <c r="N70" s="168">
        <v>0</v>
      </c>
      <c r="O70" s="168">
        <f>ROUND(E70*N70,2)</f>
        <v>0</v>
      </c>
      <c r="P70" s="168">
        <v>0</v>
      </c>
      <c r="Q70" s="168">
        <f>ROUND(E70*P70,2)</f>
        <v>0</v>
      </c>
      <c r="R70" s="168" t="s">
        <v>115</v>
      </c>
      <c r="S70" s="168" t="s">
        <v>116</v>
      </c>
      <c r="T70" s="169" t="s">
        <v>117</v>
      </c>
      <c r="U70" s="155">
        <v>1.992</v>
      </c>
      <c r="V70" s="155">
        <f>ROUND(E70*U70,2)</f>
        <v>46.76</v>
      </c>
      <c r="W70" s="155"/>
      <c r="X70" s="155" t="s">
        <v>110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126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31.3" outlineLevel="1">
      <c r="A71" s="153"/>
      <c r="B71" s="154"/>
      <c r="C71" s="233" t="s">
        <v>220</v>
      </c>
      <c r="D71" s="234"/>
      <c r="E71" s="234"/>
      <c r="F71" s="234"/>
      <c r="G71" s="234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 t="s">
        <v>119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70" t="str">
        <f>C71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71" s="146"/>
      <c r="BC71" s="146"/>
      <c r="BD71" s="146"/>
      <c r="BE71" s="146"/>
      <c r="BF71" s="146"/>
      <c r="BG71" s="146"/>
      <c r="BH71" s="146"/>
    </row>
    <row r="72" spans="1:60">
      <c r="A72" s="149" t="s">
        <v>104</v>
      </c>
      <c r="B72" s="150" t="s">
        <v>60</v>
      </c>
      <c r="C72" s="172" t="s">
        <v>61</v>
      </c>
      <c r="D72" s="159"/>
      <c r="E72" s="160"/>
      <c r="F72" s="161"/>
      <c r="G72" s="161">
        <f>SUMIF(AG73:AG78,"&lt;&gt;NOR",G73:G78)</f>
        <v>0</v>
      </c>
      <c r="H72" s="161"/>
      <c r="I72" s="161">
        <f>SUM(I73:I78)</f>
        <v>0</v>
      </c>
      <c r="J72" s="161"/>
      <c r="K72" s="161">
        <f>SUM(K73:K78)</f>
        <v>0</v>
      </c>
      <c r="L72" s="161"/>
      <c r="M72" s="161">
        <f>SUM(M73:M78)</f>
        <v>0</v>
      </c>
      <c r="N72" s="161"/>
      <c r="O72" s="161">
        <f>SUM(O73:O78)</f>
        <v>0</v>
      </c>
      <c r="P72" s="161"/>
      <c r="Q72" s="161">
        <f>SUM(Q73:Q78)</f>
        <v>0</v>
      </c>
      <c r="R72" s="161"/>
      <c r="S72" s="161"/>
      <c r="T72" s="162"/>
      <c r="U72" s="158"/>
      <c r="V72" s="158">
        <f>SUM(V73:V78)</f>
        <v>153.34</v>
      </c>
      <c r="W72" s="158"/>
      <c r="X72" s="158"/>
      <c r="AG72" t="s">
        <v>105</v>
      </c>
    </row>
    <row r="73" spans="1:60" outlineLevel="1">
      <c r="A73" s="163">
        <v>29</v>
      </c>
      <c r="B73" s="164" t="s">
        <v>221</v>
      </c>
      <c r="C73" s="173" t="s">
        <v>222</v>
      </c>
      <c r="D73" s="165" t="s">
        <v>114</v>
      </c>
      <c r="E73" s="166">
        <v>27.544</v>
      </c>
      <c r="F73" s="167"/>
      <c r="G73" s="168">
        <f>ROUND(E73*F73,2)</f>
        <v>0</v>
      </c>
      <c r="H73" s="167"/>
      <c r="I73" s="168">
        <f>ROUND(E73*H73,2)</f>
        <v>0</v>
      </c>
      <c r="J73" s="167"/>
      <c r="K73" s="168">
        <f>ROUND(E73*J73,2)</f>
        <v>0</v>
      </c>
      <c r="L73" s="168">
        <v>20</v>
      </c>
      <c r="M73" s="168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68" t="s">
        <v>202</v>
      </c>
      <c r="S73" s="168" t="s">
        <v>116</v>
      </c>
      <c r="T73" s="169" t="s">
        <v>117</v>
      </c>
      <c r="U73" s="155">
        <v>0.27</v>
      </c>
      <c r="V73" s="155">
        <f>ROUND(E73*U73,2)</f>
        <v>7.44</v>
      </c>
      <c r="W73" s="155"/>
      <c r="X73" s="155" t="s">
        <v>110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111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53"/>
      <c r="B74" s="154"/>
      <c r="C74" s="174" t="s">
        <v>223</v>
      </c>
      <c r="D74" s="156"/>
      <c r="E74" s="157">
        <v>27.544</v>
      </c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121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63">
        <v>30</v>
      </c>
      <c r="B75" s="164" t="s">
        <v>224</v>
      </c>
      <c r="C75" s="173" t="s">
        <v>225</v>
      </c>
      <c r="D75" s="165" t="s">
        <v>124</v>
      </c>
      <c r="E75" s="166">
        <v>100.2</v>
      </c>
      <c r="F75" s="167"/>
      <c r="G75" s="168">
        <f>ROUND(E75*F75,2)</f>
        <v>0</v>
      </c>
      <c r="H75" s="167"/>
      <c r="I75" s="168">
        <f>ROUND(E75*H75,2)</f>
        <v>0</v>
      </c>
      <c r="J75" s="167"/>
      <c r="K75" s="168">
        <f>ROUND(E75*J75,2)</f>
        <v>0</v>
      </c>
      <c r="L75" s="168">
        <v>20</v>
      </c>
      <c r="M75" s="168">
        <f>G75*(1+L75/100)</f>
        <v>0</v>
      </c>
      <c r="N75" s="168">
        <v>0</v>
      </c>
      <c r="O75" s="168">
        <f>ROUND(E75*N75,2)</f>
        <v>0</v>
      </c>
      <c r="P75" s="168">
        <v>0</v>
      </c>
      <c r="Q75" s="168">
        <f>ROUND(E75*P75,2)</f>
        <v>0</v>
      </c>
      <c r="R75" s="168" t="s">
        <v>202</v>
      </c>
      <c r="S75" s="168" t="s">
        <v>116</v>
      </c>
      <c r="T75" s="169" t="s">
        <v>117</v>
      </c>
      <c r="U75" s="155">
        <v>0.93</v>
      </c>
      <c r="V75" s="155">
        <f>ROUND(E75*U75,2)</f>
        <v>93.19</v>
      </c>
      <c r="W75" s="155"/>
      <c r="X75" s="155" t="s">
        <v>110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111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53"/>
      <c r="B76" s="154"/>
      <c r="C76" s="174" t="s">
        <v>226</v>
      </c>
      <c r="D76" s="156"/>
      <c r="E76" s="157">
        <v>93.9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121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53"/>
      <c r="B77" s="154"/>
      <c r="C77" s="174" t="s">
        <v>227</v>
      </c>
      <c r="D77" s="156"/>
      <c r="E77" s="157">
        <v>6.3</v>
      </c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 t="s">
        <v>121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>
      <c r="A78" s="163">
        <v>31</v>
      </c>
      <c r="B78" s="164" t="s">
        <v>228</v>
      </c>
      <c r="C78" s="173" t="s">
        <v>229</v>
      </c>
      <c r="D78" s="165" t="s">
        <v>124</v>
      </c>
      <c r="E78" s="166">
        <v>100.2</v>
      </c>
      <c r="F78" s="167"/>
      <c r="G78" s="168">
        <f>ROUND(E78*F78,2)</f>
        <v>0</v>
      </c>
      <c r="H78" s="167"/>
      <c r="I78" s="168">
        <f>ROUND(E78*H78,2)</f>
        <v>0</v>
      </c>
      <c r="J78" s="167"/>
      <c r="K78" s="168">
        <f>ROUND(E78*J78,2)</f>
        <v>0</v>
      </c>
      <c r="L78" s="168">
        <v>20</v>
      </c>
      <c r="M78" s="168">
        <f>G78*(1+L78/100)</f>
        <v>0</v>
      </c>
      <c r="N78" s="168">
        <v>0</v>
      </c>
      <c r="O78" s="168">
        <f>ROUND(E78*N78,2)</f>
        <v>0</v>
      </c>
      <c r="P78" s="168">
        <v>0</v>
      </c>
      <c r="Q78" s="168">
        <f>ROUND(E78*P78,2)</f>
        <v>0</v>
      </c>
      <c r="R78" s="168" t="s">
        <v>202</v>
      </c>
      <c r="S78" s="168" t="s">
        <v>116</v>
      </c>
      <c r="T78" s="169" t="s">
        <v>117</v>
      </c>
      <c r="U78" s="155">
        <v>0.52600000000000002</v>
      </c>
      <c r="V78" s="155">
        <f>ROUND(E78*U78,2)</f>
        <v>52.71</v>
      </c>
      <c r="W78" s="155"/>
      <c r="X78" s="155" t="s">
        <v>110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111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>
      <c r="A79" s="149" t="s">
        <v>104</v>
      </c>
      <c r="B79" s="150" t="s">
        <v>62</v>
      </c>
      <c r="C79" s="172" t="s">
        <v>63</v>
      </c>
      <c r="D79" s="159"/>
      <c r="E79" s="160"/>
      <c r="F79" s="161"/>
      <c r="G79" s="161">
        <f>SUMIF(AG80:AG84,"&lt;&gt;NOR",G80:G84)</f>
        <v>0</v>
      </c>
      <c r="H79" s="161"/>
      <c r="I79" s="161">
        <f>SUM(I80:I84)</f>
        <v>0</v>
      </c>
      <c r="J79" s="161"/>
      <c r="K79" s="161">
        <f>SUM(K80:K84)</f>
        <v>0</v>
      </c>
      <c r="L79" s="161"/>
      <c r="M79" s="161">
        <f>SUM(M80:M84)</f>
        <v>0</v>
      </c>
      <c r="N79" s="161"/>
      <c r="O79" s="161">
        <f>SUM(O80:O84)</f>
        <v>163.35999999999999</v>
      </c>
      <c r="P79" s="161"/>
      <c r="Q79" s="161">
        <f>SUM(Q80:Q84)</f>
        <v>0</v>
      </c>
      <c r="R79" s="161"/>
      <c r="S79" s="161"/>
      <c r="T79" s="162"/>
      <c r="U79" s="158"/>
      <c r="V79" s="158">
        <f>SUM(V80:V84)</f>
        <v>17.8</v>
      </c>
      <c r="W79" s="158"/>
      <c r="X79" s="158"/>
      <c r="AG79" t="s">
        <v>105</v>
      </c>
    </row>
    <row r="80" spans="1:60" ht="20.6" outlineLevel="1">
      <c r="A80" s="163">
        <v>32</v>
      </c>
      <c r="B80" s="164" t="s">
        <v>230</v>
      </c>
      <c r="C80" s="173" t="s">
        <v>231</v>
      </c>
      <c r="D80" s="165" t="s">
        <v>124</v>
      </c>
      <c r="E80" s="166">
        <v>138</v>
      </c>
      <c r="F80" s="167"/>
      <c r="G80" s="168">
        <f>ROUND(E80*F80,2)</f>
        <v>0</v>
      </c>
      <c r="H80" s="167"/>
      <c r="I80" s="168">
        <f>ROUND(E80*H80,2)</f>
        <v>0</v>
      </c>
      <c r="J80" s="167"/>
      <c r="K80" s="168">
        <f>ROUND(E80*J80,2)</f>
        <v>0</v>
      </c>
      <c r="L80" s="168">
        <v>20</v>
      </c>
      <c r="M80" s="168">
        <f>G80*(1+L80/100)</f>
        <v>0</v>
      </c>
      <c r="N80" s="168">
        <v>0.378</v>
      </c>
      <c r="O80" s="168">
        <f>ROUND(E80*N80,2)</f>
        <v>52.16</v>
      </c>
      <c r="P80" s="168">
        <v>0</v>
      </c>
      <c r="Q80" s="168">
        <f>ROUND(E80*P80,2)</f>
        <v>0</v>
      </c>
      <c r="R80" s="168" t="s">
        <v>125</v>
      </c>
      <c r="S80" s="168" t="s">
        <v>116</v>
      </c>
      <c r="T80" s="169" t="s">
        <v>117</v>
      </c>
      <c r="U80" s="155">
        <v>2.5999999999999999E-2</v>
      </c>
      <c r="V80" s="155">
        <f>ROUND(E80*U80,2)</f>
        <v>3.59</v>
      </c>
      <c r="W80" s="155"/>
      <c r="X80" s="155" t="s">
        <v>110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111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0.6" outlineLevel="1">
      <c r="A81" s="163">
        <v>33</v>
      </c>
      <c r="B81" s="164" t="s">
        <v>232</v>
      </c>
      <c r="C81" s="173" t="s">
        <v>233</v>
      </c>
      <c r="D81" s="165" t="s">
        <v>124</v>
      </c>
      <c r="E81" s="166">
        <v>88</v>
      </c>
      <c r="F81" s="167"/>
      <c r="G81" s="168">
        <f>ROUND(E81*F81,2)</f>
        <v>0</v>
      </c>
      <c r="H81" s="167"/>
      <c r="I81" s="168">
        <f>ROUND(E81*H81,2)</f>
        <v>0</v>
      </c>
      <c r="J81" s="167"/>
      <c r="K81" s="168">
        <f>ROUND(E81*J81,2)</f>
        <v>0</v>
      </c>
      <c r="L81" s="168">
        <v>20</v>
      </c>
      <c r="M81" s="168">
        <f>G81*(1+L81/100)</f>
        <v>0</v>
      </c>
      <c r="N81" s="168">
        <v>0.378</v>
      </c>
      <c r="O81" s="168">
        <f>ROUND(E81*N81,2)</f>
        <v>33.26</v>
      </c>
      <c r="P81" s="168">
        <v>0</v>
      </c>
      <c r="Q81" s="168">
        <f>ROUND(E81*P81,2)</f>
        <v>0</v>
      </c>
      <c r="R81" s="168" t="s">
        <v>125</v>
      </c>
      <c r="S81" s="168" t="s">
        <v>116</v>
      </c>
      <c r="T81" s="169" t="s">
        <v>117</v>
      </c>
      <c r="U81" s="155">
        <v>2.5999999999999999E-2</v>
      </c>
      <c r="V81" s="155">
        <f>ROUND(E81*U81,2)</f>
        <v>2.29</v>
      </c>
      <c r="W81" s="155"/>
      <c r="X81" s="155" t="s">
        <v>110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111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0.6" outlineLevel="1">
      <c r="A82" s="163">
        <v>34</v>
      </c>
      <c r="B82" s="164" t="s">
        <v>234</v>
      </c>
      <c r="C82" s="173" t="s">
        <v>235</v>
      </c>
      <c r="D82" s="165" t="s">
        <v>124</v>
      </c>
      <c r="E82" s="166">
        <v>298</v>
      </c>
      <c r="F82" s="167"/>
      <c r="G82" s="168">
        <f>ROUND(E82*F82,2)</f>
        <v>0</v>
      </c>
      <c r="H82" s="167"/>
      <c r="I82" s="168">
        <f>ROUND(E82*H82,2)</f>
        <v>0</v>
      </c>
      <c r="J82" s="167"/>
      <c r="K82" s="168">
        <f>ROUND(E82*J82,2)</f>
        <v>0</v>
      </c>
      <c r="L82" s="168">
        <v>20</v>
      </c>
      <c r="M82" s="168">
        <f>G82*(1+L82/100)</f>
        <v>0</v>
      </c>
      <c r="N82" s="168">
        <v>0.13188</v>
      </c>
      <c r="O82" s="168">
        <f>ROUND(E82*N82,2)</f>
        <v>39.299999999999997</v>
      </c>
      <c r="P82" s="168">
        <v>0</v>
      </c>
      <c r="Q82" s="168">
        <f>ROUND(E82*P82,2)</f>
        <v>0</v>
      </c>
      <c r="R82" s="168" t="s">
        <v>125</v>
      </c>
      <c r="S82" s="168" t="s">
        <v>116</v>
      </c>
      <c r="T82" s="169" t="s">
        <v>117</v>
      </c>
      <c r="U82" s="155">
        <v>0.02</v>
      </c>
      <c r="V82" s="155">
        <f>ROUND(E82*U82,2)</f>
        <v>5.96</v>
      </c>
      <c r="W82" s="155"/>
      <c r="X82" s="155" t="s">
        <v>110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111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53"/>
      <c r="B83" s="154"/>
      <c r="C83" s="233" t="s">
        <v>236</v>
      </c>
      <c r="D83" s="234"/>
      <c r="E83" s="234"/>
      <c r="F83" s="234"/>
      <c r="G83" s="234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119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0.6" outlineLevel="1">
      <c r="A84" s="163">
        <v>35</v>
      </c>
      <c r="B84" s="164" t="s">
        <v>237</v>
      </c>
      <c r="C84" s="173" t="s">
        <v>238</v>
      </c>
      <c r="D84" s="165" t="s">
        <v>124</v>
      </c>
      <c r="E84" s="166">
        <v>298</v>
      </c>
      <c r="F84" s="167"/>
      <c r="G84" s="168">
        <f>ROUND(E84*F84,2)</f>
        <v>0</v>
      </c>
      <c r="H84" s="167"/>
      <c r="I84" s="168">
        <f>ROUND(E84*H84,2)</f>
        <v>0</v>
      </c>
      <c r="J84" s="167"/>
      <c r="K84" s="168">
        <f>ROUND(E84*J84,2)</f>
        <v>0</v>
      </c>
      <c r="L84" s="168">
        <v>20</v>
      </c>
      <c r="M84" s="168">
        <f>G84*(1+L84/100)</f>
        <v>0</v>
      </c>
      <c r="N84" s="168">
        <v>0.12966</v>
      </c>
      <c r="O84" s="168">
        <f>ROUND(E84*N84,2)</f>
        <v>38.64</v>
      </c>
      <c r="P84" s="168">
        <v>0</v>
      </c>
      <c r="Q84" s="168">
        <f>ROUND(E84*P84,2)</f>
        <v>0</v>
      </c>
      <c r="R84" s="168" t="s">
        <v>125</v>
      </c>
      <c r="S84" s="168" t="s">
        <v>116</v>
      </c>
      <c r="T84" s="169" t="s">
        <v>117</v>
      </c>
      <c r="U84" s="155">
        <v>0.02</v>
      </c>
      <c r="V84" s="155">
        <f>ROUND(E84*U84,2)</f>
        <v>5.96</v>
      </c>
      <c r="W84" s="155"/>
      <c r="X84" s="155" t="s">
        <v>110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111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49" t="s">
        <v>104</v>
      </c>
      <c r="B85" s="150" t="s">
        <v>66</v>
      </c>
      <c r="C85" s="172" t="s">
        <v>67</v>
      </c>
      <c r="D85" s="159"/>
      <c r="E85" s="160"/>
      <c r="F85" s="161"/>
      <c r="G85" s="161">
        <f>SUMIF(AG86:AG90,"&lt;&gt;NOR",G86:G90)</f>
        <v>0</v>
      </c>
      <c r="H85" s="161"/>
      <c r="I85" s="161">
        <f>SUM(I86:I90)</f>
        <v>0</v>
      </c>
      <c r="J85" s="161"/>
      <c r="K85" s="161">
        <f>SUM(K86:K90)</f>
        <v>0</v>
      </c>
      <c r="L85" s="161"/>
      <c r="M85" s="161">
        <f>SUM(M86:M90)</f>
        <v>0</v>
      </c>
      <c r="N85" s="161"/>
      <c r="O85" s="161">
        <f>SUM(O86:O90)</f>
        <v>34.130000000000003</v>
      </c>
      <c r="P85" s="161"/>
      <c r="Q85" s="161">
        <f>SUM(Q86:Q90)</f>
        <v>0</v>
      </c>
      <c r="R85" s="161"/>
      <c r="S85" s="161"/>
      <c r="T85" s="162"/>
      <c r="U85" s="158"/>
      <c r="V85" s="158">
        <f>SUM(V86:V90)</f>
        <v>49.99</v>
      </c>
      <c r="W85" s="158"/>
      <c r="X85" s="158"/>
      <c r="AG85" t="s">
        <v>105</v>
      </c>
    </row>
    <row r="86" spans="1:60" ht="20.6" outlineLevel="1">
      <c r="A86" s="163">
        <v>36</v>
      </c>
      <c r="B86" s="164" t="s">
        <v>239</v>
      </c>
      <c r="C86" s="173" t="s">
        <v>240</v>
      </c>
      <c r="D86" s="165" t="s">
        <v>183</v>
      </c>
      <c r="E86" s="166">
        <v>120.375</v>
      </c>
      <c r="F86" s="167"/>
      <c r="G86" s="168">
        <f>ROUND(E86*F86,2)</f>
        <v>0</v>
      </c>
      <c r="H86" s="167"/>
      <c r="I86" s="168">
        <f>ROUND(E86*H86,2)</f>
        <v>0</v>
      </c>
      <c r="J86" s="167"/>
      <c r="K86" s="168">
        <f>ROUND(E86*J86,2)</f>
        <v>0</v>
      </c>
      <c r="L86" s="168">
        <v>20</v>
      </c>
      <c r="M86" s="168">
        <f>G86*(1+L86/100)</f>
        <v>0</v>
      </c>
      <c r="N86" s="168">
        <v>0.28349999999999997</v>
      </c>
      <c r="O86" s="168">
        <f>ROUND(E86*N86,2)</f>
        <v>34.130000000000003</v>
      </c>
      <c r="P86" s="168">
        <v>0</v>
      </c>
      <c r="Q86" s="168">
        <f>ROUND(E86*P86,2)</f>
        <v>0</v>
      </c>
      <c r="R86" s="168" t="s">
        <v>125</v>
      </c>
      <c r="S86" s="168" t="s">
        <v>116</v>
      </c>
      <c r="T86" s="169" t="s">
        <v>117</v>
      </c>
      <c r="U86" s="155">
        <v>0.4</v>
      </c>
      <c r="V86" s="155">
        <f>ROUND(E86*U86,2)</f>
        <v>48.15</v>
      </c>
      <c r="W86" s="155"/>
      <c r="X86" s="155" t="s">
        <v>110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111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53"/>
      <c r="B87" s="154"/>
      <c r="C87" s="174" t="s">
        <v>241</v>
      </c>
      <c r="D87" s="156"/>
      <c r="E87" s="157">
        <v>120.375</v>
      </c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6"/>
      <c r="Z87" s="146"/>
      <c r="AA87" s="146"/>
      <c r="AB87" s="146"/>
      <c r="AC87" s="146"/>
      <c r="AD87" s="146"/>
      <c r="AE87" s="146"/>
      <c r="AF87" s="146"/>
      <c r="AG87" s="146" t="s">
        <v>121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>
      <c r="A88" s="163">
        <v>37</v>
      </c>
      <c r="B88" s="164" t="s">
        <v>242</v>
      </c>
      <c r="C88" s="173" t="s">
        <v>243</v>
      </c>
      <c r="D88" s="165" t="s">
        <v>183</v>
      </c>
      <c r="E88" s="166">
        <v>23</v>
      </c>
      <c r="F88" s="167"/>
      <c r="G88" s="168">
        <f>ROUND(E88*F88,2)</f>
        <v>0</v>
      </c>
      <c r="H88" s="167"/>
      <c r="I88" s="168">
        <f>ROUND(E88*H88,2)</f>
        <v>0</v>
      </c>
      <c r="J88" s="167"/>
      <c r="K88" s="168">
        <f>ROUND(E88*J88,2)</f>
        <v>0</v>
      </c>
      <c r="L88" s="168">
        <v>20</v>
      </c>
      <c r="M88" s="168">
        <f>G88*(1+L88/100)</f>
        <v>0</v>
      </c>
      <c r="N88" s="168">
        <v>0</v>
      </c>
      <c r="O88" s="168">
        <f>ROUND(E88*N88,2)</f>
        <v>0</v>
      </c>
      <c r="P88" s="168">
        <v>0</v>
      </c>
      <c r="Q88" s="168">
        <f>ROUND(E88*P88,2)</f>
        <v>0</v>
      </c>
      <c r="R88" s="168" t="s">
        <v>125</v>
      </c>
      <c r="S88" s="168" t="s">
        <v>116</v>
      </c>
      <c r="T88" s="169" t="s">
        <v>117</v>
      </c>
      <c r="U88" s="155">
        <v>0.04</v>
      </c>
      <c r="V88" s="155">
        <f>ROUND(E88*U88,2)</f>
        <v>0.92</v>
      </c>
      <c r="W88" s="155"/>
      <c r="X88" s="155" t="s">
        <v>110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111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53"/>
      <c r="B89" s="154"/>
      <c r="C89" s="233" t="s">
        <v>244</v>
      </c>
      <c r="D89" s="234"/>
      <c r="E89" s="234"/>
      <c r="F89" s="234"/>
      <c r="G89" s="234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6"/>
      <c r="Z89" s="146"/>
      <c r="AA89" s="146"/>
      <c r="AB89" s="146"/>
      <c r="AC89" s="146"/>
      <c r="AD89" s="146"/>
      <c r="AE89" s="146"/>
      <c r="AF89" s="146"/>
      <c r="AG89" s="146" t="s">
        <v>119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3">
        <v>38</v>
      </c>
      <c r="B90" s="164" t="s">
        <v>245</v>
      </c>
      <c r="C90" s="173" t="s">
        <v>246</v>
      </c>
      <c r="D90" s="165" t="s">
        <v>183</v>
      </c>
      <c r="E90" s="166">
        <v>23</v>
      </c>
      <c r="F90" s="167"/>
      <c r="G90" s="168">
        <f>ROUND(E90*F90,2)</f>
        <v>0</v>
      </c>
      <c r="H90" s="167"/>
      <c r="I90" s="168">
        <f>ROUND(E90*H90,2)</f>
        <v>0</v>
      </c>
      <c r="J90" s="167"/>
      <c r="K90" s="168">
        <f>ROUND(E90*J90,2)</f>
        <v>0</v>
      </c>
      <c r="L90" s="168">
        <v>20</v>
      </c>
      <c r="M90" s="168">
        <f>G90*(1+L90/100)</f>
        <v>0</v>
      </c>
      <c r="N90" s="168">
        <v>0</v>
      </c>
      <c r="O90" s="168">
        <f>ROUND(E90*N90,2)</f>
        <v>0</v>
      </c>
      <c r="P90" s="168">
        <v>0</v>
      </c>
      <c r="Q90" s="168">
        <f>ROUND(E90*P90,2)</f>
        <v>0</v>
      </c>
      <c r="R90" s="168"/>
      <c r="S90" s="168" t="s">
        <v>108</v>
      </c>
      <c r="T90" s="169" t="s">
        <v>109</v>
      </c>
      <c r="U90" s="155">
        <v>0.04</v>
      </c>
      <c r="V90" s="155">
        <f>ROUND(E90*U90,2)</f>
        <v>0.92</v>
      </c>
      <c r="W90" s="155"/>
      <c r="X90" s="155" t="s">
        <v>110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111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>
      <c r="A91" s="149" t="s">
        <v>104</v>
      </c>
      <c r="B91" s="150" t="s">
        <v>68</v>
      </c>
      <c r="C91" s="172" t="s">
        <v>69</v>
      </c>
      <c r="D91" s="159"/>
      <c r="E91" s="160"/>
      <c r="F91" s="161"/>
      <c r="G91" s="161">
        <f>SUMIF(AG92:AG103,"&lt;&gt;NOR",G92:G103)</f>
        <v>0</v>
      </c>
      <c r="H91" s="161"/>
      <c r="I91" s="161">
        <f>SUM(I92:I103)</f>
        <v>0</v>
      </c>
      <c r="J91" s="161"/>
      <c r="K91" s="161">
        <f>SUM(K92:K103)</f>
        <v>0</v>
      </c>
      <c r="L91" s="161"/>
      <c r="M91" s="161">
        <f>SUM(M92:M103)</f>
        <v>0</v>
      </c>
      <c r="N91" s="161"/>
      <c r="O91" s="161">
        <f>SUM(O92:O103)</f>
        <v>0</v>
      </c>
      <c r="P91" s="161"/>
      <c r="Q91" s="161">
        <f>SUM(Q92:Q103)</f>
        <v>0</v>
      </c>
      <c r="R91" s="161"/>
      <c r="S91" s="161"/>
      <c r="T91" s="162"/>
      <c r="U91" s="158"/>
      <c r="V91" s="158">
        <f>SUM(V92:V103)</f>
        <v>1.0900000000000001</v>
      </c>
      <c r="W91" s="158"/>
      <c r="X91" s="158"/>
      <c r="AG91" t="s">
        <v>105</v>
      </c>
    </row>
    <row r="92" spans="1:60" outlineLevel="1">
      <c r="A92" s="163">
        <v>39</v>
      </c>
      <c r="B92" s="164" t="s">
        <v>247</v>
      </c>
      <c r="C92" s="173" t="s">
        <v>248</v>
      </c>
      <c r="D92" s="165" t="s">
        <v>124</v>
      </c>
      <c r="E92" s="166">
        <v>12.1</v>
      </c>
      <c r="F92" s="167"/>
      <c r="G92" s="168">
        <f>ROUND(E92*F92,2)</f>
        <v>0</v>
      </c>
      <c r="H92" s="167"/>
      <c r="I92" s="168">
        <f>ROUND(E92*H92,2)</f>
        <v>0</v>
      </c>
      <c r="J92" s="167"/>
      <c r="K92" s="168">
        <f>ROUND(E92*J92,2)</f>
        <v>0</v>
      </c>
      <c r="L92" s="168">
        <v>20</v>
      </c>
      <c r="M92" s="168">
        <f>G92*(1+L92/100)</f>
        <v>0</v>
      </c>
      <c r="N92" s="168">
        <v>0</v>
      </c>
      <c r="O92" s="168">
        <f>ROUND(E92*N92,2)</f>
        <v>0</v>
      </c>
      <c r="P92" s="168">
        <v>0</v>
      </c>
      <c r="Q92" s="168">
        <f>ROUND(E92*P92,2)</f>
        <v>0</v>
      </c>
      <c r="R92" s="168" t="s">
        <v>207</v>
      </c>
      <c r="S92" s="168" t="s">
        <v>116</v>
      </c>
      <c r="T92" s="169" t="s">
        <v>117</v>
      </c>
      <c r="U92" s="155">
        <v>0.09</v>
      </c>
      <c r="V92" s="155">
        <f>ROUND(E92*U92,2)</f>
        <v>1.0900000000000001</v>
      </c>
      <c r="W92" s="155"/>
      <c r="X92" s="155" t="s">
        <v>110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111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53"/>
      <c r="B93" s="154"/>
      <c r="C93" s="233" t="s">
        <v>249</v>
      </c>
      <c r="D93" s="234"/>
      <c r="E93" s="234"/>
      <c r="F93" s="234"/>
      <c r="G93" s="234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119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70" t="str">
        <f>C93</f>
        <v>včetně dodání a osazení v jakémkoliv zdivu, včetně jednostranného zajištění polohy vložek proti sesmeknutí (např. přibitím, maltovými terči).</v>
      </c>
      <c r="BB93" s="146"/>
      <c r="BC93" s="146"/>
      <c r="BD93" s="146"/>
      <c r="BE93" s="146"/>
      <c r="BF93" s="146"/>
      <c r="BG93" s="146"/>
      <c r="BH93" s="146"/>
    </row>
    <row r="94" spans="1:60" outlineLevel="1">
      <c r="A94" s="153"/>
      <c r="B94" s="154"/>
      <c r="C94" s="174" t="s">
        <v>250</v>
      </c>
      <c r="D94" s="156"/>
      <c r="E94" s="157">
        <v>12.1</v>
      </c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6"/>
      <c r="Z94" s="146"/>
      <c r="AA94" s="146"/>
      <c r="AB94" s="146"/>
      <c r="AC94" s="146"/>
      <c r="AD94" s="146"/>
      <c r="AE94" s="146"/>
      <c r="AF94" s="146"/>
      <c r="AG94" s="146" t="s">
        <v>121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63">
        <v>40</v>
      </c>
      <c r="B95" s="164" t="s">
        <v>251</v>
      </c>
      <c r="C95" s="173" t="s">
        <v>252</v>
      </c>
      <c r="D95" s="165" t="s">
        <v>183</v>
      </c>
      <c r="E95" s="166">
        <v>25.3</v>
      </c>
      <c r="F95" s="167"/>
      <c r="G95" s="168">
        <f>ROUND(E95*F95,2)</f>
        <v>0</v>
      </c>
      <c r="H95" s="167"/>
      <c r="I95" s="168">
        <f>ROUND(E95*H95,2)</f>
        <v>0</v>
      </c>
      <c r="J95" s="167"/>
      <c r="K95" s="168">
        <f>ROUND(E95*J95,2)</f>
        <v>0</v>
      </c>
      <c r="L95" s="168">
        <v>20</v>
      </c>
      <c r="M95" s="168">
        <f>G95*(1+L95/100)</f>
        <v>0</v>
      </c>
      <c r="N95" s="168">
        <v>0</v>
      </c>
      <c r="O95" s="168">
        <f>ROUND(E95*N95,2)</f>
        <v>0</v>
      </c>
      <c r="P95" s="168">
        <v>0</v>
      </c>
      <c r="Q95" s="168">
        <f>ROUND(E95*P95,2)</f>
        <v>0</v>
      </c>
      <c r="R95" s="168"/>
      <c r="S95" s="168" t="s">
        <v>108</v>
      </c>
      <c r="T95" s="169" t="s">
        <v>109</v>
      </c>
      <c r="U95" s="155">
        <v>0</v>
      </c>
      <c r="V95" s="155">
        <f>ROUND(E95*U95,2)</f>
        <v>0</v>
      </c>
      <c r="W95" s="155"/>
      <c r="X95" s="155" t="s">
        <v>110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111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53"/>
      <c r="B96" s="154"/>
      <c r="C96" s="174" t="s">
        <v>253</v>
      </c>
      <c r="D96" s="156"/>
      <c r="E96" s="157">
        <v>25.3</v>
      </c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 t="s">
        <v>121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>
      <c r="A97" s="163">
        <v>41</v>
      </c>
      <c r="B97" s="164" t="s">
        <v>254</v>
      </c>
      <c r="C97" s="173" t="s">
        <v>255</v>
      </c>
      <c r="D97" s="165" t="s">
        <v>183</v>
      </c>
      <c r="E97" s="166">
        <v>20.9</v>
      </c>
      <c r="F97" s="167"/>
      <c r="G97" s="168">
        <f>ROUND(E97*F97,2)</f>
        <v>0</v>
      </c>
      <c r="H97" s="167"/>
      <c r="I97" s="168">
        <f>ROUND(E97*H97,2)</f>
        <v>0</v>
      </c>
      <c r="J97" s="167"/>
      <c r="K97" s="168">
        <f>ROUND(E97*J97,2)</f>
        <v>0</v>
      </c>
      <c r="L97" s="168">
        <v>20</v>
      </c>
      <c r="M97" s="168">
        <f>G97*(1+L97/100)</f>
        <v>0</v>
      </c>
      <c r="N97" s="168">
        <v>0</v>
      </c>
      <c r="O97" s="168">
        <f>ROUND(E97*N97,2)</f>
        <v>0</v>
      </c>
      <c r="P97" s="168">
        <v>0</v>
      </c>
      <c r="Q97" s="168">
        <f>ROUND(E97*P97,2)</f>
        <v>0</v>
      </c>
      <c r="R97" s="168"/>
      <c r="S97" s="168" t="s">
        <v>108</v>
      </c>
      <c r="T97" s="169" t="s">
        <v>109</v>
      </c>
      <c r="U97" s="155">
        <v>0</v>
      </c>
      <c r="V97" s="155">
        <f>ROUND(E97*U97,2)</f>
        <v>0</v>
      </c>
      <c r="W97" s="155"/>
      <c r="X97" s="155" t="s">
        <v>110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126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53"/>
      <c r="B98" s="154"/>
      <c r="C98" s="174" t="s">
        <v>256</v>
      </c>
      <c r="D98" s="156"/>
      <c r="E98" s="157">
        <v>20.9</v>
      </c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6"/>
      <c r="Z98" s="146"/>
      <c r="AA98" s="146"/>
      <c r="AB98" s="146"/>
      <c r="AC98" s="146"/>
      <c r="AD98" s="146"/>
      <c r="AE98" s="146"/>
      <c r="AF98" s="146"/>
      <c r="AG98" s="146" t="s">
        <v>121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>
      <c r="A99" s="163">
        <v>42</v>
      </c>
      <c r="B99" s="164" t="s">
        <v>257</v>
      </c>
      <c r="C99" s="173" t="s">
        <v>258</v>
      </c>
      <c r="D99" s="165" t="s">
        <v>183</v>
      </c>
      <c r="E99" s="166">
        <v>125.2</v>
      </c>
      <c r="F99" s="167"/>
      <c r="G99" s="168">
        <f>ROUND(E99*F99,2)</f>
        <v>0</v>
      </c>
      <c r="H99" s="167"/>
      <c r="I99" s="168">
        <f>ROUND(E99*H99,2)</f>
        <v>0</v>
      </c>
      <c r="J99" s="167"/>
      <c r="K99" s="168">
        <f>ROUND(E99*J99,2)</f>
        <v>0</v>
      </c>
      <c r="L99" s="168">
        <v>20</v>
      </c>
      <c r="M99" s="168">
        <f>G99*(1+L99/100)</f>
        <v>0</v>
      </c>
      <c r="N99" s="168">
        <v>0</v>
      </c>
      <c r="O99" s="168">
        <f>ROUND(E99*N99,2)</f>
        <v>0</v>
      </c>
      <c r="P99" s="168">
        <v>0</v>
      </c>
      <c r="Q99" s="168">
        <f>ROUND(E99*P99,2)</f>
        <v>0</v>
      </c>
      <c r="R99" s="168"/>
      <c r="S99" s="168" t="s">
        <v>108</v>
      </c>
      <c r="T99" s="169" t="s">
        <v>109</v>
      </c>
      <c r="U99" s="155">
        <v>0</v>
      </c>
      <c r="V99" s="155">
        <f>ROUND(E99*U99,2)</f>
        <v>0</v>
      </c>
      <c r="W99" s="155"/>
      <c r="X99" s="155" t="s">
        <v>110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111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>
      <c r="A100" s="153"/>
      <c r="B100" s="154"/>
      <c r="C100" s="174" t="s">
        <v>259</v>
      </c>
      <c r="D100" s="156"/>
      <c r="E100" s="157">
        <v>125.2</v>
      </c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121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>
      <c r="A101" s="163">
        <v>43</v>
      </c>
      <c r="B101" s="164" t="s">
        <v>260</v>
      </c>
      <c r="C101" s="173" t="s">
        <v>261</v>
      </c>
      <c r="D101" s="165" t="s">
        <v>262</v>
      </c>
      <c r="E101" s="166">
        <v>1</v>
      </c>
      <c r="F101" s="167"/>
      <c r="G101" s="168">
        <f>ROUND(E101*F101,2)</f>
        <v>0</v>
      </c>
      <c r="H101" s="167"/>
      <c r="I101" s="168">
        <f>ROUND(E101*H101,2)</f>
        <v>0</v>
      </c>
      <c r="J101" s="167"/>
      <c r="K101" s="168">
        <f>ROUND(E101*J101,2)</f>
        <v>0</v>
      </c>
      <c r="L101" s="168">
        <v>20</v>
      </c>
      <c r="M101" s="168">
        <f>G101*(1+L101/100)</f>
        <v>0</v>
      </c>
      <c r="N101" s="168">
        <v>0</v>
      </c>
      <c r="O101" s="168">
        <f>ROUND(E101*N101,2)</f>
        <v>0</v>
      </c>
      <c r="P101" s="168">
        <v>0</v>
      </c>
      <c r="Q101" s="168">
        <f>ROUND(E101*P101,2)</f>
        <v>0</v>
      </c>
      <c r="R101" s="168"/>
      <c r="S101" s="168" t="s">
        <v>108</v>
      </c>
      <c r="T101" s="169" t="s">
        <v>109</v>
      </c>
      <c r="U101" s="155">
        <v>0</v>
      </c>
      <c r="V101" s="155">
        <f>ROUND(E101*U101,2)</f>
        <v>0</v>
      </c>
      <c r="W101" s="155"/>
      <c r="X101" s="155" t="s">
        <v>110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111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>
      <c r="A102" s="163">
        <v>44</v>
      </c>
      <c r="B102" s="164" t="s">
        <v>263</v>
      </c>
      <c r="C102" s="173" t="s">
        <v>264</v>
      </c>
      <c r="D102" s="165" t="s">
        <v>183</v>
      </c>
      <c r="E102" s="166">
        <v>62.6</v>
      </c>
      <c r="F102" s="167"/>
      <c r="G102" s="168">
        <f>ROUND(E102*F102,2)</f>
        <v>0</v>
      </c>
      <c r="H102" s="167"/>
      <c r="I102" s="168">
        <f>ROUND(E102*H102,2)</f>
        <v>0</v>
      </c>
      <c r="J102" s="167"/>
      <c r="K102" s="168">
        <f>ROUND(E102*J102,2)</f>
        <v>0</v>
      </c>
      <c r="L102" s="168">
        <v>20</v>
      </c>
      <c r="M102" s="168">
        <f>G102*(1+L102/100)</f>
        <v>0</v>
      </c>
      <c r="N102" s="168">
        <v>0</v>
      </c>
      <c r="O102" s="168">
        <f>ROUND(E102*N102,2)</f>
        <v>0</v>
      </c>
      <c r="P102" s="168">
        <v>0</v>
      </c>
      <c r="Q102" s="168">
        <f>ROUND(E102*P102,2)</f>
        <v>0</v>
      </c>
      <c r="R102" s="168"/>
      <c r="S102" s="168" t="s">
        <v>108</v>
      </c>
      <c r="T102" s="169" t="s">
        <v>109</v>
      </c>
      <c r="U102" s="155">
        <v>0</v>
      </c>
      <c r="V102" s="155">
        <f>ROUND(E102*U102,2)</f>
        <v>0</v>
      </c>
      <c r="W102" s="155"/>
      <c r="X102" s="155" t="s">
        <v>110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111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>
      <c r="A103" s="163">
        <v>45</v>
      </c>
      <c r="B103" s="164" t="s">
        <v>265</v>
      </c>
      <c r="C103" s="173" t="s">
        <v>266</v>
      </c>
      <c r="D103" s="165" t="s">
        <v>199</v>
      </c>
      <c r="E103" s="166">
        <v>3</v>
      </c>
      <c r="F103" s="167"/>
      <c r="G103" s="168">
        <f>ROUND(E103*F103,2)</f>
        <v>0</v>
      </c>
      <c r="H103" s="167"/>
      <c r="I103" s="168">
        <f>ROUND(E103*H103,2)</f>
        <v>0</v>
      </c>
      <c r="J103" s="167"/>
      <c r="K103" s="168">
        <f>ROUND(E103*J103,2)</f>
        <v>0</v>
      </c>
      <c r="L103" s="168">
        <v>20</v>
      </c>
      <c r="M103" s="168">
        <f>G103*(1+L103/100)</f>
        <v>0</v>
      </c>
      <c r="N103" s="168">
        <v>0</v>
      </c>
      <c r="O103" s="168">
        <f>ROUND(E103*N103,2)</f>
        <v>0</v>
      </c>
      <c r="P103" s="168">
        <v>0</v>
      </c>
      <c r="Q103" s="168">
        <f>ROUND(E103*P103,2)</f>
        <v>0</v>
      </c>
      <c r="R103" s="168"/>
      <c r="S103" s="168" t="s">
        <v>108</v>
      </c>
      <c r="T103" s="169" t="s">
        <v>109</v>
      </c>
      <c r="U103" s="155">
        <v>0</v>
      </c>
      <c r="V103" s="155">
        <f>ROUND(E103*U103,2)</f>
        <v>0</v>
      </c>
      <c r="W103" s="155"/>
      <c r="X103" s="155" t="s">
        <v>110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111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>
      <c r="A104" s="149" t="s">
        <v>104</v>
      </c>
      <c r="B104" s="150" t="s">
        <v>70</v>
      </c>
      <c r="C104" s="172" t="s">
        <v>71</v>
      </c>
      <c r="D104" s="159"/>
      <c r="E104" s="160"/>
      <c r="F104" s="161"/>
      <c r="G104" s="161">
        <f>SUMIF(AG105:AG110,"&lt;&gt;NOR",G105:G110)</f>
        <v>0</v>
      </c>
      <c r="H104" s="161"/>
      <c r="I104" s="161">
        <f>SUM(I105:I110)</f>
        <v>0</v>
      </c>
      <c r="J104" s="161"/>
      <c r="K104" s="161">
        <f>SUM(K105:K110)</f>
        <v>0</v>
      </c>
      <c r="L104" s="161"/>
      <c r="M104" s="161">
        <f>SUM(M105:M110)</f>
        <v>0</v>
      </c>
      <c r="N104" s="161"/>
      <c r="O104" s="161">
        <f>SUM(O105:O110)</f>
        <v>0.05</v>
      </c>
      <c r="P104" s="161"/>
      <c r="Q104" s="161">
        <f>SUM(Q105:Q110)</f>
        <v>89.679999999999993</v>
      </c>
      <c r="R104" s="161"/>
      <c r="S104" s="161"/>
      <c r="T104" s="162"/>
      <c r="U104" s="158"/>
      <c r="V104" s="158">
        <f>SUM(V105:V110)</f>
        <v>131.70000000000002</v>
      </c>
      <c r="W104" s="158"/>
      <c r="X104" s="158"/>
      <c r="AG104" t="s">
        <v>105</v>
      </c>
    </row>
    <row r="105" spans="1:60" ht="20.6" outlineLevel="1">
      <c r="A105" s="163">
        <v>46</v>
      </c>
      <c r="B105" s="164" t="s">
        <v>267</v>
      </c>
      <c r="C105" s="173" t="s">
        <v>268</v>
      </c>
      <c r="D105" s="165" t="s">
        <v>114</v>
      </c>
      <c r="E105" s="166">
        <v>23.475000000000001</v>
      </c>
      <c r="F105" s="167"/>
      <c r="G105" s="168">
        <f>ROUND(E105*F105,2)</f>
        <v>0</v>
      </c>
      <c r="H105" s="167"/>
      <c r="I105" s="168">
        <f>ROUND(E105*H105,2)</f>
        <v>0</v>
      </c>
      <c r="J105" s="167"/>
      <c r="K105" s="168">
        <f>ROUND(E105*J105,2)</f>
        <v>0</v>
      </c>
      <c r="L105" s="168">
        <v>20</v>
      </c>
      <c r="M105" s="168">
        <f>G105*(1+L105/100)</f>
        <v>0</v>
      </c>
      <c r="N105" s="168">
        <v>1.1199999999999999E-3</v>
      </c>
      <c r="O105" s="168">
        <f>ROUND(E105*N105,2)</f>
        <v>0.03</v>
      </c>
      <c r="P105" s="168">
        <v>2.5</v>
      </c>
      <c r="Q105" s="168">
        <f>ROUND(E105*P105,2)</f>
        <v>58.69</v>
      </c>
      <c r="R105" s="168" t="s">
        <v>269</v>
      </c>
      <c r="S105" s="168" t="s">
        <v>116</v>
      </c>
      <c r="T105" s="169" t="s">
        <v>117</v>
      </c>
      <c r="U105" s="155">
        <v>2.61</v>
      </c>
      <c r="V105" s="155">
        <f>ROUND(E105*U105,2)</f>
        <v>61.27</v>
      </c>
      <c r="W105" s="155"/>
      <c r="X105" s="155" t="s">
        <v>110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111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21" outlineLevel="1">
      <c r="A106" s="153"/>
      <c r="B106" s="154"/>
      <c r="C106" s="233" t="s">
        <v>270</v>
      </c>
      <c r="D106" s="234"/>
      <c r="E106" s="234"/>
      <c r="F106" s="234"/>
      <c r="G106" s="234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119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70" t="str">
        <f>C106</f>
        <v>nebo vybourání otvorů průřezové plochy přes 4 m2 ve zdivu nadzákladovém, včetně pomocného lešení o výšce podlahy do 1900 mm a pro zatížení do 1,5 kPa  (150 kg/m2),</v>
      </c>
      <c r="BB106" s="146"/>
      <c r="BC106" s="146"/>
      <c r="BD106" s="146"/>
      <c r="BE106" s="146"/>
      <c r="BF106" s="146"/>
      <c r="BG106" s="146"/>
      <c r="BH106" s="146"/>
    </row>
    <row r="107" spans="1:60" outlineLevel="1">
      <c r="A107" s="153"/>
      <c r="B107" s="154"/>
      <c r="C107" s="174" t="s">
        <v>271</v>
      </c>
      <c r="D107" s="156"/>
      <c r="E107" s="157">
        <v>23.475000000000001</v>
      </c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121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>
      <c r="A108" s="163">
        <v>47</v>
      </c>
      <c r="B108" s="164" t="s">
        <v>272</v>
      </c>
      <c r="C108" s="173" t="s">
        <v>273</v>
      </c>
      <c r="D108" s="165" t="s">
        <v>114</v>
      </c>
      <c r="E108" s="166">
        <v>14.085000000000001</v>
      </c>
      <c r="F108" s="167"/>
      <c r="G108" s="168">
        <f>ROUND(E108*F108,2)</f>
        <v>0</v>
      </c>
      <c r="H108" s="167"/>
      <c r="I108" s="168">
        <f>ROUND(E108*H108,2)</f>
        <v>0</v>
      </c>
      <c r="J108" s="167"/>
      <c r="K108" s="168">
        <f>ROUND(E108*J108,2)</f>
        <v>0</v>
      </c>
      <c r="L108" s="168">
        <v>20</v>
      </c>
      <c r="M108" s="168">
        <f>G108*(1+L108/100)</f>
        <v>0</v>
      </c>
      <c r="N108" s="168">
        <v>1.47E-3</v>
      </c>
      <c r="O108" s="168">
        <f>ROUND(E108*N108,2)</f>
        <v>0.02</v>
      </c>
      <c r="P108" s="168">
        <v>2.2000000000000002</v>
      </c>
      <c r="Q108" s="168">
        <f>ROUND(E108*P108,2)</f>
        <v>30.99</v>
      </c>
      <c r="R108" s="168" t="s">
        <v>269</v>
      </c>
      <c r="S108" s="168" t="s">
        <v>116</v>
      </c>
      <c r="T108" s="169" t="s">
        <v>117</v>
      </c>
      <c r="U108" s="155">
        <v>5</v>
      </c>
      <c r="V108" s="155">
        <f>ROUND(E108*U108,2)</f>
        <v>70.430000000000007</v>
      </c>
      <c r="W108" s="155"/>
      <c r="X108" s="155" t="s">
        <v>110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126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1" outlineLevel="1">
      <c r="A109" s="153"/>
      <c r="B109" s="154"/>
      <c r="C109" s="233" t="s">
        <v>274</v>
      </c>
      <c r="D109" s="234"/>
      <c r="E109" s="234"/>
      <c r="F109" s="234"/>
      <c r="G109" s="234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119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70" t="str">
        <f>C109</f>
        <v>nebo vybourání otvorů průřezové plochy přes 4 m2 ve zdivu z betonu prostého, včetně pomocného lešení o výšce podlahy do 1900 mm a pro zatížení do 1,5 kPa  (150 kg/m2),</v>
      </c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53"/>
      <c r="B110" s="154"/>
      <c r="C110" s="174" t="s">
        <v>275</v>
      </c>
      <c r="D110" s="156"/>
      <c r="E110" s="157">
        <v>14.085000000000001</v>
      </c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121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>
      <c r="A111" s="149" t="s">
        <v>104</v>
      </c>
      <c r="B111" s="150" t="s">
        <v>73</v>
      </c>
      <c r="C111" s="172" t="s">
        <v>74</v>
      </c>
      <c r="D111" s="159"/>
      <c r="E111" s="160"/>
      <c r="F111" s="161"/>
      <c r="G111" s="161">
        <f>SUMIF(AG112:AG117,"&lt;&gt;NOR",G112:G117)</f>
        <v>0</v>
      </c>
      <c r="H111" s="161"/>
      <c r="I111" s="161">
        <f>SUM(I112:I117)</f>
        <v>0</v>
      </c>
      <c r="J111" s="161"/>
      <c r="K111" s="161">
        <f>SUM(K112:K117)</f>
        <v>0</v>
      </c>
      <c r="L111" s="161"/>
      <c r="M111" s="161">
        <f>SUM(M112:M117)</f>
        <v>0</v>
      </c>
      <c r="N111" s="161"/>
      <c r="O111" s="161">
        <f>SUM(O112:O117)</f>
        <v>0</v>
      </c>
      <c r="P111" s="161"/>
      <c r="Q111" s="161">
        <f>SUM(Q112:Q117)</f>
        <v>0</v>
      </c>
      <c r="R111" s="161"/>
      <c r="S111" s="161"/>
      <c r="T111" s="162"/>
      <c r="U111" s="158"/>
      <c r="V111" s="158">
        <f>SUM(V112:V117)</f>
        <v>47.74</v>
      </c>
      <c r="W111" s="158"/>
      <c r="X111" s="158"/>
      <c r="AG111" t="s">
        <v>105</v>
      </c>
    </row>
    <row r="112" spans="1:60" outlineLevel="1">
      <c r="A112" s="163">
        <v>48</v>
      </c>
      <c r="B112" s="164" t="s">
        <v>276</v>
      </c>
      <c r="C112" s="173" t="s">
        <v>277</v>
      </c>
      <c r="D112" s="165" t="s">
        <v>214</v>
      </c>
      <c r="E112" s="166">
        <v>97.427000000000007</v>
      </c>
      <c r="F112" s="167"/>
      <c r="G112" s="168">
        <f>ROUND(E112*F112,2)</f>
        <v>0</v>
      </c>
      <c r="H112" s="167"/>
      <c r="I112" s="168">
        <f>ROUND(E112*H112,2)</f>
        <v>0</v>
      </c>
      <c r="J112" s="167"/>
      <c r="K112" s="168">
        <f>ROUND(E112*J112,2)</f>
        <v>0</v>
      </c>
      <c r="L112" s="168">
        <v>20</v>
      </c>
      <c r="M112" s="168">
        <f>G112*(1+L112/100)</f>
        <v>0</v>
      </c>
      <c r="N112" s="168">
        <v>0</v>
      </c>
      <c r="O112" s="168">
        <f>ROUND(E112*N112,2)</f>
        <v>0</v>
      </c>
      <c r="P112" s="168">
        <v>0</v>
      </c>
      <c r="Q112" s="168">
        <f>ROUND(E112*P112,2)</f>
        <v>0</v>
      </c>
      <c r="R112" s="168" t="s">
        <v>269</v>
      </c>
      <c r="S112" s="168" t="s">
        <v>116</v>
      </c>
      <c r="T112" s="169" t="s">
        <v>117</v>
      </c>
      <c r="U112" s="155">
        <v>0.49</v>
      </c>
      <c r="V112" s="155">
        <f>ROUND(E112*U112,2)</f>
        <v>47.74</v>
      </c>
      <c r="W112" s="155"/>
      <c r="X112" s="155" t="s">
        <v>110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111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>
      <c r="A113" s="153"/>
      <c r="B113" s="154"/>
      <c r="C113" s="174" t="s">
        <v>278</v>
      </c>
      <c r="D113" s="156"/>
      <c r="E113" s="157">
        <v>97.427000000000007</v>
      </c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121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>
      <c r="A114" s="163">
        <v>49</v>
      </c>
      <c r="B114" s="164" t="s">
        <v>279</v>
      </c>
      <c r="C114" s="173" t="s">
        <v>280</v>
      </c>
      <c r="D114" s="165" t="s">
        <v>214</v>
      </c>
      <c r="E114" s="166">
        <v>876.84299999999996</v>
      </c>
      <c r="F114" s="167"/>
      <c r="G114" s="168">
        <f>ROUND(E114*F114,2)</f>
        <v>0</v>
      </c>
      <c r="H114" s="167"/>
      <c r="I114" s="168">
        <f>ROUND(E114*H114,2)</f>
        <v>0</v>
      </c>
      <c r="J114" s="167"/>
      <c r="K114" s="168">
        <f>ROUND(E114*J114,2)</f>
        <v>0</v>
      </c>
      <c r="L114" s="168">
        <v>20</v>
      </c>
      <c r="M114" s="168">
        <f>G114*(1+L114/100)</f>
        <v>0</v>
      </c>
      <c r="N114" s="168">
        <v>0</v>
      </c>
      <c r="O114" s="168">
        <f>ROUND(E114*N114,2)</f>
        <v>0</v>
      </c>
      <c r="P114" s="168">
        <v>0</v>
      </c>
      <c r="Q114" s="168">
        <f>ROUND(E114*P114,2)</f>
        <v>0</v>
      </c>
      <c r="R114" s="168" t="s">
        <v>269</v>
      </c>
      <c r="S114" s="168" t="s">
        <v>116</v>
      </c>
      <c r="T114" s="169" t="s">
        <v>117</v>
      </c>
      <c r="U114" s="155">
        <v>0</v>
      </c>
      <c r="V114" s="155">
        <f>ROUND(E114*U114,2)</f>
        <v>0</v>
      </c>
      <c r="W114" s="155"/>
      <c r="X114" s="155" t="s">
        <v>110</v>
      </c>
      <c r="Y114" s="146"/>
      <c r="Z114" s="146"/>
      <c r="AA114" s="146"/>
      <c r="AB114" s="146"/>
      <c r="AC114" s="146"/>
      <c r="AD114" s="146"/>
      <c r="AE114" s="146"/>
      <c r="AF114" s="146"/>
      <c r="AG114" s="146" t="s">
        <v>126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>
      <c r="A115" s="153"/>
      <c r="B115" s="154"/>
      <c r="C115" s="174" t="s">
        <v>281</v>
      </c>
      <c r="D115" s="156"/>
      <c r="E115" s="157">
        <v>876.84299999999996</v>
      </c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121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>
      <c r="A116" s="163">
        <v>50</v>
      </c>
      <c r="B116" s="164" t="s">
        <v>282</v>
      </c>
      <c r="C116" s="173" t="s">
        <v>283</v>
      </c>
      <c r="D116" s="165" t="s">
        <v>214</v>
      </c>
      <c r="E116" s="166">
        <v>30.986999999999998</v>
      </c>
      <c r="F116" s="167"/>
      <c r="G116" s="168">
        <f>ROUND(E116*F116,2)</f>
        <v>0</v>
      </c>
      <c r="H116" s="167"/>
      <c r="I116" s="168">
        <f>ROUND(E116*H116,2)</f>
        <v>0</v>
      </c>
      <c r="J116" s="167"/>
      <c r="K116" s="168">
        <f>ROUND(E116*J116,2)</f>
        <v>0</v>
      </c>
      <c r="L116" s="168">
        <v>20</v>
      </c>
      <c r="M116" s="168">
        <f>G116*(1+L116/100)</f>
        <v>0</v>
      </c>
      <c r="N116" s="168">
        <v>0</v>
      </c>
      <c r="O116" s="168">
        <f>ROUND(E116*N116,2)</f>
        <v>0</v>
      </c>
      <c r="P116" s="168">
        <v>0</v>
      </c>
      <c r="Q116" s="168">
        <f>ROUND(E116*P116,2)</f>
        <v>0</v>
      </c>
      <c r="R116" s="168" t="s">
        <v>269</v>
      </c>
      <c r="S116" s="168" t="s">
        <v>116</v>
      </c>
      <c r="T116" s="169" t="s">
        <v>117</v>
      </c>
      <c r="U116" s="155">
        <v>0</v>
      </c>
      <c r="V116" s="155">
        <f>ROUND(E116*U116,2)</f>
        <v>0</v>
      </c>
      <c r="W116" s="155"/>
      <c r="X116" s="155" t="s">
        <v>110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126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>
      <c r="A117" s="163">
        <v>51</v>
      </c>
      <c r="B117" s="164" t="s">
        <v>284</v>
      </c>
      <c r="C117" s="173" t="s">
        <v>285</v>
      </c>
      <c r="D117" s="165" t="s">
        <v>214</v>
      </c>
      <c r="E117" s="166">
        <v>66.44</v>
      </c>
      <c r="F117" s="167"/>
      <c r="G117" s="168">
        <f>ROUND(E117*F117,2)</f>
        <v>0</v>
      </c>
      <c r="H117" s="167"/>
      <c r="I117" s="168">
        <f>ROUND(E117*H117,2)</f>
        <v>0</v>
      </c>
      <c r="J117" s="167"/>
      <c r="K117" s="168">
        <f>ROUND(E117*J117,2)</f>
        <v>0</v>
      </c>
      <c r="L117" s="168">
        <v>20</v>
      </c>
      <c r="M117" s="168">
        <f>G117*(1+L117/100)</f>
        <v>0</v>
      </c>
      <c r="N117" s="168">
        <v>0</v>
      </c>
      <c r="O117" s="168">
        <f>ROUND(E117*N117,2)</f>
        <v>0</v>
      </c>
      <c r="P117" s="168">
        <v>0</v>
      </c>
      <c r="Q117" s="168">
        <f>ROUND(E117*P117,2)</f>
        <v>0</v>
      </c>
      <c r="R117" s="168" t="s">
        <v>269</v>
      </c>
      <c r="S117" s="168" t="s">
        <v>116</v>
      </c>
      <c r="T117" s="169" t="s">
        <v>117</v>
      </c>
      <c r="U117" s="155">
        <v>0</v>
      </c>
      <c r="V117" s="155">
        <f>ROUND(E117*U117,2)</f>
        <v>0</v>
      </c>
      <c r="W117" s="155"/>
      <c r="X117" s="155" t="s">
        <v>110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126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>
      <c r="A118" s="149" t="s">
        <v>104</v>
      </c>
      <c r="B118" s="150" t="s">
        <v>70</v>
      </c>
      <c r="C118" s="172" t="s">
        <v>71</v>
      </c>
      <c r="D118" s="159"/>
      <c r="E118" s="160"/>
      <c r="F118" s="161"/>
      <c r="G118" s="161">
        <f>SUMIF(AG119:AG119,"&lt;&gt;NOR",G119:G119)</f>
        <v>0</v>
      </c>
      <c r="H118" s="161"/>
      <c r="I118" s="161">
        <f>SUM(I119:I119)</f>
        <v>0</v>
      </c>
      <c r="J118" s="161"/>
      <c r="K118" s="161">
        <f>SUM(K119:K119)</f>
        <v>0</v>
      </c>
      <c r="L118" s="161"/>
      <c r="M118" s="161">
        <f>SUM(M119:M119)</f>
        <v>0</v>
      </c>
      <c r="N118" s="161"/>
      <c r="O118" s="161">
        <f>SUM(O119:O119)</f>
        <v>0</v>
      </c>
      <c r="P118" s="161"/>
      <c r="Q118" s="161">
        <f>SUM(Q119:Q119)</f>
        <v>0</v>
      </c>
      <c r="R118" s="161"/>
      <c r="S118" s="161"/>
      <c r="T118" s="162"/>
      <c r="U118" s="158"/>
      <c r="V118" s="158">
        <f>SUM(V119:V119)</f>
        <v>0</v>
      </c>
      <c r="W118" s="158"/>
      <c r="X118" s="158"/>
      <c r="AG118" t="s">
        <v>105</v>
      </c>
    </row>
    <row r="119" spans="1:60" outlineLevel="1">
      <c r="A119" s="163">
        <v>52</v>
      </c>
      <c r="B119" s="164" t="s">
        <v>286</v>
      </c>
      <c r="C119" s="173" t="s">
        <v>287</v>
      </c>
      <c r="D119" s="165" t="s">
        <v>183</v>
      </c>
      <c r="E119" s="166">
        <v>62.6</v>
      </c>
      <c r="F119" s="167"/>
      <c r="G119" s="168">
        <f>ROUND(E119*F119,2)</f>
        <v>0</v>
      </c>
      <c r="H119" s="167"/>
      <c r="I119" s="168">
        <f>ROUND(E119*H119,2)</f>
        <v>0</v>
      </c>
      <c r="J119" s="167"/>
      <c r="K119" s="168">
        <f>ROUND(E119*J119,2)</f>
        <v>0</v>
      </c>
      <c r="L119" s="168">
        <v>20</v>
      </c>
      <c r="M119" s="168">
        <f>G119*(1+L119/100)</f>
        <v>0</v>
      </c>
      <c r="N119" s="168">
        <v>0</v>
      </c>
      <c r="O119" s="168">
        <f>ROUND(E119*N119,2)</f>
        <v>0</v>
      </c>
      <c r="P119" s="168">
        <v>0</v>
      </c>
      <c r="Q119" s="168">
        <f>ROUND(E119*P119,2)</f>
        <v>0</v>
      </c>
      <c r="R119" s="168"/>
      <c r="S119" s="168" t="s">
        <v>108</v>
      </c>
      <c r="T119" s="169" t="s">
        <v>109</v>
      </c>
      <c r="U119" s="155">
        <v>0</v>
      </c>
      <c r="V119" s="155">
        <f>ROUND(E119*U119,2)</f>
        <v>0</v>
      </c>
      <c r="W119" s="155"/>
      <c r="X119" s="155" t="s">
        <v>110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126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>
      <c r="A120" s="149" t="s">
        <v>104</v>
      </c>
      <c r="B120" s="150" t="s">
        <v>64</v>
      </c>
      <c r="C120" s="172" t="s">
        <v>65</v>
      </c>
      <c r="D120" s="159"/>
      <c r="E120" s="160"/>
      <c r="F120" s="161"/>
      <c r="G120" s="161">
        <f>SUMIF(AG121:AG122,"&lt;&gt;NOR",G121:G122)</f>
        <v>0</v>
      </c>
      <c r="H120" s="161"/>
      <c r="I120" s="161">
        <f>SUM(I121:I122)</f>
        <v>0</v>
      </c>
      <c r="J120" s="161"/>
      <c r="K120" s="161">
        <f>SUM(K121:K122)</f>
        <v>0</v>
      </c>
      <c r="L120" s="161"/>
      <c r="M120" s="161">
        <f>SUM(M121:M122)</f>
        <v>0</v>
      </c>
      <c r="N120" s="161"/>
      <c r="O120" s="161">
        <f>SUM(O121:O122)</f>
        <v>0.43</v>
      </c>
      <c r="P120" s="161"/>
      <c r="Q120" s="161">
        <f>SUM(Q121:Q122)</f>
        <v>0</v>
      </c>
      <c r="R120" s="161"/>
      <c r="S120" s="161"/>
      <c r="T120" s="162"/>
      <c r="U120" s="158"/>
      <c r="V120" s="158">
        <f>SUM(V121:V122)</f>
        <v>3.82</v>
      </c>
      <c r="W120" s="158"/>
      <c r="X120" s="158"/>
      <c r="AG120" t="s">
        <v>105</v>
      </c>
    </row>
    <row r="121" spans="1:60" outlineLevel="1">
      <c r="A121" s="163">
        <v>53</v>
      </c>
      <c r="B121" s="164" t="s">
        <v>288</v>
      </c>
      <c r="C121" s="173" t="s">
        <v>289</v>
      </c>
      <c r="D121" s="165" t="s">
        <v>192</v>
      </c>
      <c r="E121" s="166">
        <v>1</v>
      </c>
      <c r="F121" s="167"/>
      <c r="G121" s="168">
        <f>ROUND(E121*F121,2)</f>
        <v>0</v>
      </c>
      <c r="H121" s="167"/>
      <c r="I121" s="168">
        <f>ROUND(E121*H121,2)</f>
        <v>0</v>
      </c>
      <c r="J121" s="167"/>
      <c r="K121" s="168">
        <f>ROUND(E121*J121,2)</f>
        <v>0</v>
      </c>
      <c r="L121" s="168">
        <v>20</v>
      </c>
      <c r="M121" s="168">
        <f>G121*(1+L121/100)</f>
        <v>0</v>
      </c>
      <c r="N121" s="168">
        <v>0.43093999999999999</v>
      </c>
      <c r="O121" s="168">
        <f>ROUND(E121*N121,2)</f>
        <v>0.43</v>
      </c>
      <c r="P121" s="168">
        <v>0</v>
      </c>
      <c r="Q121" s="168">
        <f>ROUND(E121*P121,2)</f>
        <v>0</v>
      </c>
      <c r="R121" s="168" t="s">
        <v>125</v>
      </c>
      <c r="S121" s="168" t="s">
        <v>116</v>
      </c>
      <c r="T121" s="169" t="s">
        <v>117</v>
      </c>
      <c r="U121" s="155">
        <v>3.82</v>
      </c>
      <c r="V121" s="155">
        <f>ROUND(E121*U121,2)</f>
        <v>3.82</v>
      </c>
      <c r="W121" s="155"/>
      <c r="X121" s="155" t="s">
        <v>110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126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31.3" outlineLevel="1">
      <c r="A122" s="153"/>
      <c r="B122" s="154"/>
      <c r="C122" s="233" t="s">
        <v>290</v>
      </c>
      <c r="D122" s="234"/>
      <c r="E122" s="234"/>
      <c r="F122" s="234"/>
      <c r="G122" s="234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46"/>
      <c r="Z122" s="146"/>
      <c r="AA122" s="146"/>
      <c r="AB122" s="146"/>
      <c r="AC122" s="146"/>
      <c r="AD122" s="146"/>
      <c r="AE122" s="146"/>
      <c r="AF122" s="146"/>
      <c r="AG122" s="146" t="s">
        <v>119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70" t="str">
        <f>C122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22" s="146"/>
      <c r="BC122" s="146"/>
      <c r="BD122" s="146"/>
      <c r="BE122" s="146"/>
      <c r="BF122" s="146"/>
      <c r="BG122" s="146"/>
      <c r="BH122" s="146"/>
    </row>
    <row r="123" spans="1:60">
      <c r="A123" s="149" t="s">
        <v>104</v>
      </c>
      <c r="B123" s="150" t="s">
        <v>51</v>
      </c>
      <c r="C123" s="172" t="s">
        <v>72</v>
      </c>
      <c r="D123" s="159"/>
      <c r="E123" s="160"/>
      <c r="F123" s="161"/>
      <c r="G123" s="161">
        <f>SUMIF(AG124:AG125,"&lt;&gt;NOR",G124:G125)</f>
        <v>0</v>
      </c>
      <c r="H123" s="161"/>
      <c r="I123" s="161">
        <f>SUM(I124:I125)</f>
        <v>0</v>
      </c>
      <c r="J123" s="161"/>
      <c r="K123" s="161">
        <f>SUM(K124:K125)</f>
        <v>0</v>
      </c>
      <c r="L123" s="161"/>
      <c r="M123" s="161">
        <f>SUM(M124:M125)</f>
        <v>0</v>
      </c>
      <c r="N123" s="161"/>
      <c r="O123" s="161">
        <f>SUM(O124:O125)</f>
        <v>0</v>
      </c>
      <c r="P123" s="161"/>
      <c r="Q123" s="161">
        <f>SUM(Q124:Q125)</f>
        <v>0</v>
      </c>
      <c r="R123" s="161"/>
      <c r="S123" s="161"/>
      <c r="T123" s="162"/>
      <c r="U123" s="158"/>
      <c r="V123" s="158">
        <f>SUM(V124:V125)</f>
        <v>12.39</v>
      </c>
      <c r="W123" s="158"/>
      <c r="X123" s="158"/>
      <c r="AG123" t="s">
        <v>105</v>
      </c>
    </row>
    <row r="124" spans="1:60" outlineLevel="1">
      <c r="A124" s="163">
        <v>54</v>
      </c>
      <c r="B124" s="164" t="s">
        <v>291</v>
      </c>
      <c r="C124" s="173" t="s">
        <v>292</v>
      </c>
      <c r="D124" s="165" t="s">
        <v>214</v>
      </c>
      <c r="E124" s="166">
        <v>774.18570999999997</v>
      </c>
      <c r="F124" s="167"/>
      <c r="G124" s="168">
        <f>ROUND(E124*F124,2)</f>
        <v>0</v>
      </c>
      <c r="H124" s="167"/>
      <c r="I124" s="168">
        <f>ROUND(E124*H124,2)</f>
        <v>0</v>
      </c>
      <c r="J124" s="167"/>
      <c r="K124" s="168">
        <f>ROUND(E124*J124,2)</f>
        <v>0</v>
      </c>
      <c r="L124" s="168">
        <v>20</v>
      </c>
      <c r="M124" s="168">
        <f>G124*(1+L124/100)</f>
        <v>0</v>
      </c>
      <c r="N124" s="168">
        <v>0</v>
      </c>
      <c r="O124" s="168">
        <f>ROUND(E124*N124,2)</f>
        <v>0</v>
      </c>
      <c r="P124" s="168">
        <v>0</v>
      </c>
      <c r="Q124" s="168">
        <f>ROUND(E124*P124,2)</f>
        <v>0</v>
      </c>
      <c r="R124" s="168" t="s">
        <v>125</v>
      </c>
      <c r="S124" s="168" t="s">
        <v>116</v>
      </c>
      <c r="T124" s="169" t="s">
        <v>117</v>
      </c>
      <c r="U124" s="155">
        <v>1.6E-2</v>
      </c>
      <c r="V124" s="155">
        <f>ROUND(E124*U124,2)</f>
        <v>12.39</v>
      </c>
      <c r="W124" s="155"/>
      <c r="X124" s="155" t="s">
        <v>110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111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53"/>
      <c r="B125" s="154"/>
      <c r="C125" s="233" t="s">
        <v>293</v>
      </c>
      <c r="D125" s="234"/>
      <c r="E125" s="234"/>
      <c r="F125" s="234"/>
      <c r="G125" s="234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119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>
      <c r="A126" s="3"/>
      <c r="B126" s="4"/>
      <c r="C126" s="175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v>15</v>
      </c>
      <c r="AF126">
        <v>20</v>
      </c>
      <c r="AG126" t="s">
        <v>91</v>
      </c>
    </row>
    <row r="127" spans="1:60">
      <c r="A127" s="149"/>
      <c r="B127" s="150" t="s">
        <v>29</v>
      </c>
      <c r="C127" s="172"/>
      <c r="D127" s="151"/>
      <c r="E127" s="152"/>
      <c r="F127" s="152"/>
      <c r="G127" s="171">
        <f>G8+G41+G58+G69+G72+G79+G85+G91+G104+G111+G118+G120+G123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f>SUMIF(L7:L125,AE126,G7:G125)</f>
        <v>0</v>
      </c>
      <c r="AF127">
        <f>SUMIF(L7:L125,AF126,G7:G125)</f>
        <v>0</v>
      </c>
      <c r="AG127" t="s">
        <v>294</v>
      </c>
    </row>
    <row r="128" spans="1:60">
      <c r="C128" s="176"/>
      <c r="D128" s="10"/>
      <c r="AG128" t="s">
        <v>295</v>
      </c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24">
    <mergeCell ref="C11:G11"/>
    <mergeCell ref="C15:G15"/>
    <mergeCell ref="C19:G19"/>
    <mergeCell ref="C22:G22"/>
    <mergeCell ref="A1:G1"/>
    <mergeCell ref="C2:G2"/>
    <mergeCell ref="C3:G3"/>
    <mergeCell ref="C4:G4"/>
    <mergeCell ref="C38:G38"/>
    <mergeCell ref="C43:G43"/>
    <mergeCell ref="C46:G46"/>
    <mergeCell ref="C65:G65"/>
    <mergeCell ref="C24:G24"/>
    <mergeCell ref="C28:G28"/>
    <mergeCell ref="C31:G31"/>
    <mergeCell ref="C35:G35"/>
    <mergeCell ref="C106:G106"/>
    <mergeCell ref="C109:G109"/>
    <mergeCell ref="C122:G122"/>
    <mergeCell ref="C125:G125"/>
    <mergeCell ref="C71:G71"/>
    <mergeCell ref="C83:G83"/>
    <mergeCell ref="C89:G89"/>
    <mergeCell ref="C93:G93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9140625" customWidth="1"/>
  </cols>
  <sheetData>
    <row r="1" spans="1:60" ht="15.75" customHeight="1">
      <c r="A1" s="235" t="s">
        <v>78</v>
      </c>
      <c r="B1" s="235"/>
      <c r="C1" s="235"/>
      <c r="D1" s="235"/>
      <c r="E1" s="235"/>
      <c r="F1" s="235"/>
      <c r="G1" s="235"/>
      <c r="AG1" t="s">
        <v>79</v>
      </c>
    </row>
    <row r="2" spans="1:60" ht="25" customHeight="1">
      <c r="A2" s="139" t="s">
        <v>7</v>
      </c>
      <c r="B2" s="49" t="s">
        <v>44</v>
      </c>
      <c r="C2" s="236" t="s">
        <v>45</v>
      </c>
      <c r="D2" s="237"/>
      <c r="E2" s="237"/>
      <c r="F2" s="237"/>
      <c r="G2" s="238"/>
      <c r="AG2" t="s">
        <v>80</v>
      </c>
    </row>
    <row r="3" spans="1:60" ht="25" customHeight="1">
      <c r="A3" s="139" t="s">
        <v>8</v>
      </c>
      <c r="B3" s="49" t="s">
        <v>51</v>
      </c>
      <c r="C3" s="236" t="s">
        <v>52</v>
      </c>
      <c r="D3" s="237"/>
      <c r="E3" s="237"/>
      <c r="F3" s="237"/>
      <c r="G3" s="238"/>
      <c r="AC3" s="121" t="s">
        <v>80</v>
      </c>
      <c r="AG3" t="s">
        <v>81</v>
      </c>
    </row>
    <row r="4" spans="1:60" ht="25" customHeight="1">
      <c r="A4" s="140" t="s">
        <v>9</v>
      </c>
      <c r="B4" s="141" t="s">
        <v>50</v>
      </c>
      <c r="C4" s="239" t="s">
        <v>49</v>
      </c>
      <c r="D4" s="240"/>
      <c r="E4" s="240"/>
      <c r="F4" s="240"/>
      <c r="G4" s="241"/>
      <c r="AG4" t="s">
        <v>82</v>
      </c>
    </row>
    <row r="5" spans="1:60">
      <c r="D5" s="10"/>
    </row>
    <row r="6" spans="1:60" ht="37.299999999999997">
      <c r="A6" s="142" t="s">
        <v>83</v>
      </c>
      <c r="B6" s="144" t="s">
        <v>84</v>
      </c>
      <c r="C6" s="144" t="s">
        <v>85</v>
      </c>
      <c r="D6" s="143" t="s">
        <v>86</v>
      </c>
      <c r="E6" s="142" t="s">
        <v>87</v>
      </c>
      <c r="F6" s="142" t="s">
        <v>88</v>
      </c>
      <c r="G6" s="142" t="s">
        <v>29</v>
      </c>
      <c r="H6" s="145" t="s">
        <v>30</v>
      </c>
      <c r="I6" s="145" t="s">
        <v>89</v>
      </c>
      <c r="J6" s="145" t="s">
        <v>31</v>
      </c>
      <c r="K6" s="145" t="s">
        <v>90</v>
      </c>
      <c r="L6" s="145" t="s">
        <v>91</v>
      </c>
      <c r="M6" s="145" t="s">
        <v>92</v>
      </c>
      <c r="N6" s="145" t="s">
        <v>93</v>
      </c>
      <c r="O6" s="145" t="s">
        <v>94</v>
      </c>
      <c r="P6" s="145" t="s">
        <v>95</v>
      </c>
      <c r="Q6" s="145" t="s">
        <v>96</v>
      </c>
      <c r="R6" s="145" t="s">
        <v>97</v>
      </c>
      <c r="S6" s="145" t="s">
        <v>98</v>
      </c>
      <c r="T6" s="145" t="s">
        <v>99</v>
      </c>
      <c r="U6" s="145" t="s">
        <v>100</v>
      </c>
      <c r="V6" s="145" t="s">
        <v>101</v>
      </c>
      <c r="W6" s="145" t="s">
        <v>102</v>
      </c>
      <c r="X6" s="145" t="s">
        <v>103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104</v>
      </c>
      <c r="B8" s="150" t="s">
        <v>77</v>
      </c>
      <c r="C8" s="172" t="s">
        <v>28</v>
      </c>
      <c r="D8" s="159"/>
      <c r="E8" s="160"/>
      <c r="F8" s="161"/>
      <c r="G8" s="161">
        <f>SUMIF(AG9:AG15,"&lt;&gt;NOR",G9:G15)</f>
        <v>0</v>
      </c>
      <c r="H8" s="161"/>
      <c r="I8" s="161">
        <f>SUM(I9:I15)</f>
        <v>0</v>
      </c>
      <c r="J8" s="161"/>
      <c r="K8" s="161">
        <f>SUM(K9:K15)</f>
        <v>0</v>
      </c>
      <c r="L8" s="161"/>
      <c r="M8" s="161">
        <f>SUM(M9:M15)</f>
        <v>0</v>
      </c>
      <c r="N8" s="161"/>
      <c r="O8" s="161">
        <f>SUM(O9:O15)</f>
        <v>0</v>
      </c>
      <c r="P8" s="161"/>
      <c r="Q8" s="161">
        <f>SUM(Q9:Q15)</f>
        <v>0</v>
      </c>
      <c r="R8" s="161"/>
      <c r="S8" s="161"/>
      <c r="T8" s="162"/>
      <c r="U8" s="158"/>
      <c r="V8" s="158">
        <f>SUM(V9:V15)</f>
        <v>0</v>
      </c>
      <c r="W8" s="158"/>
      <c r="X8" s="158"/>
      <c r="AG8" t="s">
        <v>105</v>
      </c>
    </row>
    <row r="9" spans="1:60" outlineLevel="1">
      <c r="A9" s="163">
        <v>1</v>
      </c>
      <c r="B9" s="164" t="s">
        <v>296</v>
      </c>
      <c r="C9" s="173" t="s">
        <v>297</v>
      </c>
      <c r="D9" s="165" t="s">
        <v>298</v>
      </c>
      <c r="E9" s="166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116</v>
      </c>
      <c r="T9" s="169" t="s">
        <v>109</v>
      </c>
      <c r="U9" s="155">
        <v>0</v>
      </c>
      <c r="V9" s="155">
        <f>ROUND(E9*U9,2)</f>
        <v>0</v>
      </c>
      <c r="W9" s="155"/>
      <c r="X9" s="155" t="s">
        <v>299</v>
      </c>
      <c r="Y9" s="146"/>
      <c r="Z9" s="146"/>
      <c r="AA9" s="146"/>
      <c r="AB9" s="146"/>
      <c r="AC9" s="146"/>
      <c r="AD9" s="146"/>
      <c r="AE9" s="146"/>
      <c r="AF9" s="146"/>
      <c r="AG9" s="146" t="s">
        <v>300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31.3" outlineLevel="1">
      <c r="A10" s="153"/>
      <c r="B10" s="154"/>
      <c r="C10" s="242" t="s">
        <v>334</v>
      </c>
      <c r="D10" s="243"/>
      <c r="E10" s="243"/>
      <c r="F10" s="243"/>
      <c r="G10" s="243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301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0" t="str">
        <f>C10</f>
        <v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v>
      </c>
      <c r="BB10" s="146"/>
      <c r="BC10" s="146"/>
      <c r="BD10" s="146"/>
      <c r="BE10" s="146"/>
      <c r="BF10" s="146"/>
      <c r="BG10" s="146"/>
      <c r="BH10" s="146"/>
    </row>
    <row r="11" spans="1:60" outlineLevel="1">
      <c r="A11" s="153"/>
      <c r="B11" s="154"/>
      <c r="C11" s="244" t="s">
        <v>335</v>
      </c>
      <c r="D11" s="245"/>
      <c r="E11" s="245"/>
      <c r="F11" s="245"/>
      <c r="G11" s="24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301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244" t="s">
        <v>302</v>
      </c>
      <c r="D12" s="245"/>
      <c r="E12" s="245"/>
      <c r="F12" s="245"/>
      <c r="G12" s="24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301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53"/>
      <c r="B13" s="154"/>
      <c r="C13" s="244" t="s">
        <v>336</v>
      </c>
      <c r="D13" s="245"/>
      <c r="E13" s="245"/>
      <c r="F13" s="245"/>
      <c r="G13" s="24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301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53"/>
      <c r="B14" s="154"/>
      <c r="C14" s="244" t="s">
        <v>337</v>
      </c>
      <c r="D14" s="245"/>
      <c r="E14" s="245"/>
      <c r="F14" s="245"/>
      <c r="G14" s="24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301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1" outlineLevel="1">
      <c r="A15" s="153"/>
      <c r="B15" s="154"/>
      <c r="C15" s="244" t="s">
        <v>303</v>
      </c>
      <c r="D15" s="245"/>
      <c r="E15" s="245"/>
      <c r="F15" s="245"/>
      <c r="G15" s="24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301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0" t="str">
        <f>C15</f>
        <v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v>
      </c>
      <c r="BB15" s="146"/>
      <c r="BC15" s="146"/>
      <c r="BD15" s="146"/>
      <c r="BE15" s="146"/>
      <c r="BF15" s="146"/>
      <c r="BG15" s="146"/>
      <c r="BH15" s="146"/>
    </row>
    <row r="16" spans="1:60">
      <c r="A16" s="149" t="s">
        <v>104</v>
      </c>
      <c r="B16" s="150" t="s">
        <v>76</v>
      </c>
      <c r="C16" s="172" t="s">
        <v>27</v>
      </c>
      <c r="D16" s="159"/>
      <c r="E16" s="160"/>
      <c r="F16" s="161"/>
      <c r="G16" s="161">
        <f>SUMIF(AG17:AG34,"&lt;&gt;NOR",G17:G34)</f>
        <v>0</v>
      </c>
      <c r="H16" s="161"/>
      <c r="I16" s="161">
        <f>SUM(I17:I34)</f>
        <v>0</v>
      </c>
      <c r="J16" s="161"/>
      <c r="K16" s="161">
        <f>SUM(K17:K34)</f>
        <v>0</v>
      </c>
      <c r="L16" s="161"/>
      <c r="M16" s="161">
        <f>SUM(M17:M34)</f>
        <v>0</v>
      </c>
      <c r="N16" s="161"/>
      <c r="O16" s="161">
        <f>SUM(O17:O34)</f>
        <v>0</v>
      </c>
      <c r="P16" s="161"/>
      <c r="Q16" s="161">
        <f>SUM(Q17:Q34)</f>
        <v>0</v>
      </c>
      <c r="R16" s="161"/>
      <c r="S16" s="161"/>
      <c r="T16" s="162"/>
      <c r="U16" s="158"/>
      <c r="V16" s="158">
        <f>SUM(V17:V34)</f>
        <v>0</v>
      </c>
      <c r="W16" s="158"/>
      <c r="X16" s="158"/>
      <c r="AG16" t="s">
        <v>105</v>
      </c>
    </row>
    <row r="17" spans="1:60" outlineLevel="1">
      <c r="A17" s="163">
        <v>2</v>
      </c>
      <c r="B17" s="164" t="s">
        <v>304</v>
      </c>
      <c r="C17" s="173" t="s">
        <v>305</v>
      </c>
      <c r="D17" s="165" t="s">
        <v>298</v>
      </c>
      <c r="E17" s="166">
        <v>1</v>
      </c>
      <c r="F17" s="167"/>
      <c r="G17" s="168">
        <f>ROUND(E17*F17,2)</f>
        <v>0</v>
      </c>
      <c r="H17" s="167"/>
      <c r="I17" s="168">
        <f>ROUND(E17*H17,2)</f>
        <v>0</v>
      </c>
      <c r="J17" s="167"/>
      <c r="K17" s="168">
        <f>ROUND(E17*J17,2)</f>
        <v>0</v>
      </c>
      <c r="L17" s="168">
        <v>21</v>
      </c>
      <c r="M17" s="168">
        <f>G17*(1+L17/100)</f>
        <v>0</v>
      </c>
      <c r="N17" s="168">
        <v>0</v>
      </c>
      <c r="O17" s="168">
        <f>ROUND(E17*N17,2)</f>
        <v>0</v>
      </c>
      <c r="P17" s="168">
        <v>0</v>
      </c>
      <c r="Q17" s="168">
        <f>ROUND(E17*P17,2)</f>
        <v>0</v>
      </c>
      <c r="R17" s="168"/>
      <c r="S17" s="168" t="s">
        <v>116</v>
      </c>
      <c r="T17" s="169" t="s">
        <v>109</v>
      </c>
      <c r="U17" s="155">
        <v>0</v>
      </c>
      <c r="V17" s="155">
        <f>ROUND(E17*U17,2)</f>
        <v>0</v>
      </c>
      <c r="W17" s="155"/>
      <c r="X17" s="155" t="s">
        <v>299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300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53"/>
      <c r="B18" s="154"/>
      <c r="C18" s="242" t="s">
        <v>338</v>
      </c>
      <c r="D18" s="243"/>
      <c r="E18" s="243"/>
      <c r="F18" s="243"/>
      <c r="G18" s="243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301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53"/>
      <c r="B19" s="154"/>
      <c r="C19" s="244" t="s">
        <v>306</v>
      </c>
      <c r="D19" s="245"/>
      <c r="E19" s="245"/>
      <c r="F19" s="245"/>
      <c r="G19" s="24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301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0" t="str">
        <f>C19</f>
        <v>Vyhotovení protokolu o vytyčení stavby se seznamem souřadnic vytyčených bodů a jejich polohopisnými (S-JTSK) a výškopisnými (Bpv) hodnotami.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63">
        <v>3</v>
      </c>
      <c r="B20" s="164" t="s">
        <v>307</v>
      </c>
      <c r="C20" s="173" t="s">
        <v>308</v>
      </c>
      <c r="D20" s="165" t="s">
        <v>298</v>
      </c>
      <c r="E20" s="166">
        <v>1</v>
      </c>
      <c r="F20" s="167"/>
      <c r="G20" s="168">
        <f>ROUND(E20*F20,2)</f>
        <v>0</v>
      </c>
      <c r="H20" s="167"/>
      <c r="I20" s="168">
        <f>ROUND(E20*H20,2)</f>
        <v>0</v>
      </c>
      <c r="J20" s="167"/>
      <c r="K20" s="168">
        <f>ROUND(E20*J20,2)</f>
        <v>0</v>
      </c>
      <c r="L20" s="168">
        <v>21</v>
      </c>
      <c r="M20" s="168">
        <f>G20*(1+L20/100)</f>
        <v>0</v>
      </c>
      <c r="N20" s="168">
        <v>0</v>
      </c>
      <c r="O20" s="168">
        <f>ROUND(E20*N20,2)</f>
        <v>0</v>
      </c>
      <c r="P20" s="168">
        <v>0</v>
      </c>
      <c r="Q20" s="168">
        <f>ROUND(E20*P20,2)</f>
        <v>0</v>
      </c>
      <c r="R20" s="168"/>
      <c r="S20" s="168" t="s">
        <v>116</v>
      </c>
      <c r="T20" s="169" t="s">
        <v>109</v>
      </c>
      <c r="U20" s="155">
        <v>0</v>
      </c>
      <c r="V20" s="155">
        <f>ROUND(E20*U20,2)</f>
        <v>0</v>
      </c>
      <c r="W20" s="155"/>
      <c r="X20" s="155" t="s">
        <v>299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300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1" outlineLevel="1">
      <c r="A21" s="153"/>
      <c r="B21" s="154"/>
      <c r="C21" s="242" t="s">
        <v>339</v>
      </c>
      <c r="D21" s="243"/>
      <c r="E21" s="243"/>
      <c r="F21" s="243"/>
      <c r="G21" s="243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301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0" t="str">
        <f>C21</f>
        <v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v>
      </c>
      <c r="BB21" s="146"/>
      <c r="BC21" s="146"/>
      <c r="BD21" s="146"/>
      <c r="BE21" s="146"/>
      <c r="BF21" s="146"/>
      <c r="BG21" s="146"/>
      <c r="BH21" s="146"/>
    </row>
    <row r="22" spans="1:60" outlineLevel="1">
      <c r="A22" s="153"/>
      <c r="B22" s="154"/>
      <c r="C22" s="244" t="s">
        <v>309</v>
      </c>
      <c r="D22" s="245"/>
      <c r="E22" s="245"/>
      <c r="F22" s="245"/>
      <c r="G22" s="24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301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53"/>
      <c r="B23" s="154"/>
      <c r="C23" s="244" t="s">
        <v>340</v>
      </c>
      <c r="D23" s="245"/>
      <c r="E23" s="245"/>
      <c r="F23" s="245"/>
      <c r="G23" s="24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301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53"/>
      <c r="B24" s="154"/>
      <c r="C24" s="244" t="s">
        <v>341</v>
      </c>
      <c r="D24" s="245"/>
      <c r="E24" s="245"/>
      <c r="F24" s="245"/>
      <c r="G24" s="24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301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70" t="str">
        <f>C24</f>
        <v>-zábory, vyřízení povolení pro zábory			-venkovní osvětlení staveniště, výkopů, manipulačních skladových ploch</v>
      </c>
      <c r="BB24" s="146"/>
      <c r="BC24" s="146"/>
      <c r="BD24" s="146"/>
      <c r="BE24" s="146"/>
      <c r="BF24" s="146"/>
      <c r="BG24" s="146"/>
      <c r="BH24" s="146"/>
    </row>
    <row r="25" spans="1:60" outlineLevel="1">
      <c r="A25" s="153"/>
      <c r="B25" s="154"/>
      <c r="C25" s="244" t="s">
        <v>342</v>
      </c>
      <c r="D25" s="245"/>
      <c r="E25" s="245"/>
      <c r="F25" s="245"/>
      <c r="G25" s="24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301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244" t="s">
        <v>343</v>
      </c>
      <c r="D26" s="245"/>
      <c r="E26" s="245"/>
      <c r="F26" s="245"/>
      <c r="G26" s="24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301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244" t="s">
        <v>344</v>
      </c>
      <c r="D27" s="245"/>
      <c r="E27" s="245"/>
      <c r="F27" s="245"/>
      <c r="G27" s="24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301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53"/>
      <c r="B28" s="154"/>
      <c r="C28" s="244" t="s">
        <v>310</v>
      </c>
      <c r="D28" s="245"/>
      <c r="E28" s="245"/>
      <c r="F28" s="245"/>
      <c r="G28" s="24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301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3">
        <v>4</v>
      </c>
      <c r="B29" s="164" t="s">
        <v>311</v>
      </c>
      <c r="C29" s="173" t="s">
        <v>312</v>
      </c>
      <c r="D29" s="165" t="s">
        <v>298</v>
      </c>
      <c r="E29" s="166">
        <v>1</v>
      </c>
      <c r="F29" s="167"/>
      <c r="G29" s="168">
        <f>ROUND(E29*F29,2)</f>
        <v>0</v>
      </c>
      <c r="H29" s="167"/>
      <c r="I29" s="168">
        <f>ROUND(E29*H29,2)</f>
        <v>0</v>
      </c>
      <c r="J29" s="167"/>
      <c r="K29" s="168">
        <f>ROUND(E29*J29,2)</f>
        <v>0</v>
      </c>
      <c r="L29" s="168">
        <v>21</v>
      </c>
      <c r="M29" s="168">
        <f>G29*(1+L29/100)</f>
        <v>0</v>
      </c>
      <c r="N29" s="168">
        <v>0</v>
      </c>
      <c r="O29" s="168">
        <f>ROUND(E29*N29,2)</f>
        <v>0</v>
      </c>
      <c r="P29" s="168">
        <v>0</v>
      </c>
      <c r="Q29" s="168">
        <f>ROUND(E29*P29,2)</f>
        <v>0</v>
      </c>
      <c r="R29" s="168"/>
      <c r="S29" s="168" t="s">
        <v>116</v>
      </c>
      <c r="T29" s="169" t="s">
        <v>109</v>
      </c>
      <c r="U29" s="155">
        <v>0</v>
      </c>
      <c r="V29" s="155">
        <f>ROUND(E29*U29,2)</f>
        <v>0</v>
      </c>
      <c r="W29" s="155"/>
      <c r="X29" s="155" t="s">
        <v>299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300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1" outlineLevel="1">
      <c r="A30" s="153"/>
      <c r="B30" s="154"/>
      <c r="C30" s="242" t="s">
        <v>313</v>
      </c>
      <c r="D30" s="243"/>
      <c r="E30" s="243"/>
      <c r="F30" s="243"/>
      <c r="G30" s="243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301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0" t="str">
        <f>C30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0" s="146"/>
      <c r="BC30" s="146"/>
      <c r="BD30" s="146"/>
      <c r="BE30" s="146"/>
      <c r="BF30" s="146"/>
      <c r="BG30" s="146"/>
      <c r="BH30" s="146"/>
    </row>
    <row r="31" spans="1:60" outlineLevel="1">
      <c r="A31" s="163">
        <v>5</v>
      </c>
      <c r="B31" s="164" t="s">
        <v>314</v>
      </c>
      <c r="C31" s="173" t="s">
        <v>315</v>
      </c>
      <c r="D31" s="165" t="s">
        <v>298</v>
      </c>
      <c r="E31" s="166">
        <v>1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68"/>
      <c r="S31" s="168" t="s">
        <v>116</v>
      </c>
      <c r="T31" s="169" t="s">
        <v>109</v>
      </c>
      <c r="U31" s="155">
        <v>0</v>
      </c>
      <c r="V31" s="155">
        <f>ROUND(E31*U31,2)</f>
        <v>0</v>
      </c>
      <c r="W31" s="155"/>
      <c r="X31" s="155" t="s">
        <v>299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300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1" outlineLevel="1">
      <c r="A32" s="153"/>
      <c r="B32" s="154"/>
      <c r="C32" s="242" t="s">
        <v>316</v>
      </c>
      <c r="D32" s="243"/>
      <c r="E32" s="243"/>
      <c r="F32" s="243"/>
      <c r="G32" s="243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301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70" t="str">
        <f>C32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2" s="146"/>
      <c r="BC32" s="146"/>
      <c r="BD32" s="146"/>
      <c r="BE32" s="146"/>
      <c r="BF32" s="146"/>
      <c r="BG32" s="146"/>
      <c r="BH32" s="146"/>
    </row>
    <row r="33" spans="1:60" outlineLevel="1">
      <c r="A33" s="163">
        <v>6</v>
      </c>
      <c r="B33" s="164" t="s">
        <v>317</v>
      </c>
      <c r="C33" s="173" t="s">
        <v>318</v>
      </c>
      <c r="D33" s="165" t="s">
        <v>298</v>
      </c>
      <c r="E33" s="166">
        <v>1</v>
      </c>
      <c r="F33" s="167"/>
      <c r="G33" s="168">
        <f>ROUND(E33*F33,2)</f>
        <v>0</v>
      </c>
      <c r="H33" s="167"/>
      <c r="I33" s="168">
        <f>ROUND(E33*H33,2)</f>
        <v>0</v>
      </c>
      <c r="J33" s="167"/>
      <c r="K33" s="168">
        <f>ROUND(E33*J33,2)</f>
        <v>0</v>
      </c>
      <c r="L33" s="168">
        <v>21</v>
      </c>
      <c r="M33" s="168">
        <f>G33*(1+L33/100)</f>
        <v>0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8"/>
      <c r="S33" s="168" t="s">
        <v>116</v>
      </c>
      <c r="T33" s="169" t="s">
        <v>109</v>
      </c>
      <c r="U33" s="155">
        <v>0</v>
      </c>
      <c r="V33" s="155">
        <f>ROUND(E33*U33,2)</f>
        <v>0</v>
      </c>
      <c r="W33" s="155"/>
      <c r="X33" s="155" t="s">
        <v>299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300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242" t="s">
        <v>319</v>
      </c>
      <c r="D34" s="243"/>
      <c r="E34" s="243"/>
      <c r="F34" s="243"/>
      <c r="G34" s="243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301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70" t="str">
        <f>C34</f>
        <v>Zaměření a vytýčení stávajících inženýrských sítí v místě stavby z hlediska jejich ochrany při provádění stavby.</v>
      </c>
      <c r="BB34" s="146"/>
      <c r="BC34" s="146"/>
      <c r="BD34" s="146"/>
      <c r="BE34" s="146"/>
      <c r="BF34" s="146"/>
      <c r="BG34" s="146"/>
      <c r="BH34" s="146"/>
    </row>
    <row r="35" spans="1:60">
      <c r="A35" s="149" t="s">
        <v>104</v>
      </c>
      <c r="B35" s="150" t="s">
        <v>77</v>
      </c>
      <c r="C35" s="172" t="s">
        <v>28</v>
      </c>
      <c r="D35" s="159"/>
      <c r="E35" s="160"/>
      <c r="F35" s="161"/>
      <c r="G35" s="161">
        <f>SUMIF(AG36:AG37,"&lt;&gt;NOR",G36:G37)</f>
        <v>0</v>
      </c>
      <c r="H35" s="161"/>
      <c r="I35" s="161">
        <f>SUM(I36:I37)</f>
        <v>0</v>
      </c>
      <c r="J35" s="161"/>
      <c r="K35" s="161">
        <f>SUM(K36:K37)</f>
        <v>0</v>
      </c>
      <c r="L35" s="161"/>
      <c r="M35" s="161">
        <f>SUM(M36:M37)</f>
        <v>0</v>
      </c>
      <c r="N35" s="161"/>
      <c r="O35" s="161">
        <f>SUM(O36:O37)</f>
        <v>0</v>
      </c>
      <c r="P35" s="161"/>
      <c r="Q35" s="161">
        <f>SUM(Q36:Q37)</f>
        <v>0</v>
      </c>
      <c r="R35" s="161"/>
      <c r="S35" s="161"/>
      <c r="T35" s="162"/>
      <c r="U35" s="158"/>
      <c r="V35" s="158">
        <f>SUM(V36:V37)</f>
        <v>0</v>
      </c>
      <c r="W35" s="158"/>
      <c r="X35" s="158"/>
      <c r="AG35" t="s">
        <v>105</v>
      </c>
    </row>
    <row r="36" spans="1:60" outlineLevel="1">
      <c r="A36" s="163">
        <v>7</v>
      </c>
      <c r="B36" s="164" t="s">
        <v>62</v>
      </c>
      <c r="C36" s="173" t="s">
        <v>320</v>
      </c>
      <c r="D36" s="165" t="s">
        <v>321</v>
      </c>
      <c r="E36" s="166">
        <v>1</v>
      </c>
      <c r="F36" s="167"/>
      <c r="G36" s="168">
        <f>ROUND(E36*F36,2)</f>
        <v>0</v>
      </c>
      <c r="H36" s="167"/>
      <c r="I36" s="168">
        <f>ROUND(E36*H36,2)</f>
        <v>0</v>
      </c>
      <c r="J36" s="167"/>
      <c r="K36" s="168">
        <f>ROUND(E36*J36,2)</f>
        <v>0</v>
      </c>
      <c r="L36" s="168">
        <v>21</v>
      </c>
      <c r="M36" s="168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/>
      <c r="S36" s="168" t="s">
        <v>108</v>
      </c>
      <c r="T36" s="169" t="s">
        <v>109</v>
      </c>
      <c r="U36" s="155">
        <v>0</v>
      </c>
      <c r="V36" s="155">
        <f>ROUND(E36*U36,2)</f>
        <v>0</v>
      </c>
      <c r="W36" s="155"/>
      <c r="X36" s="155" t="s">
        <v>299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300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53"/>
      <c r="B37" s="154"/>
      <c r="C37" s="242" t="s">
        <v>322</v>
      </c>
      <c r="D37" s="243"/>
      <c r="E37" s="243"/>
      <c r="F37" s="243"/>
      <c r="G37" s="243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 t="s">
        <v>301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70" t="str">
        <f>C37</f>
        <v>-zahrnuje dopravní opatření (dopravní značky a zařízení, zákazy vjezdu, vstupu), dočasné zábory a dopravní zařízení</v>
      </c>
      <c r="BB37" s="146"/>
      <c r="BC37" s="146"/>
      <c r="BD37" s="146"/>
      <c r="BE37" s="146"/>
      <c r="BF37" s="146"/>
      <c r="BG37" s="146"/>
      <c r="BH37" s="146"/>
    </row>
    <row r="38" spans="1:60">
      <c r="A38" s="149" t="s">
        <v>104</v>
      </c>
      <c r="B38" s="150" t="s">
        <v>76</v>
      </c>
      <c r="C38" s="172" t="s">
        <v>27</v>
      </c>
      <c r="D38" s="159"/>
      <c r="E38" s="160"/>
      <c r="F38" s="161"/>
      <c r="G38" s="161">
        <f>SUMIF(AG39:AG42,"&lt;&gt;NOR",G39:G42)</f>
        <v>0</v>
      </c>
      <c r="H38" s="161"/>
      <c r="I38" s="161">
        <f>SUM(I39:I42)</f>
        <v>0</v>
      </c>
      <c r="J38" s="161"/>
      <c r="K38" s="161">
        <f>SUM(K39:K42)</f>
        <v>0</v>
      </c>
      <c r="L38" s="161"/>
      <c r="M38" s="161">
        <f>SUM(M39:M42)</f>
        <v>0</v>
      </c>
      <c r="N38" s="161"/>
      <c r="O38" s="161">
        <f>SUM(O39:O42)</f>
        <v>0</v>
      </c>
      <c r="P38" s="161"/>
      <c r="Q38" s="161">
        <f>SUM(Q39:Q42)</f>
        <v>0</v>
      </c>
      <c r="R38" s="161"/>
      <c r="S38" s="161"/>
      <c r="T38" s="162"/>
      <c r="U38" s="158"/>
      <c r="V38" s="158">
        <f>SUM(V39:V42)</f>
        <v>0</v>
      </c>
      <c r="W38" s="158"/>
      <c r="X38" s="158"/>
      <c r="AG38" t="s">
        <v>105</v>
      </c>
    </row>
    <row r="39" spans="1:60" outlineLevel="1">
      <c r="A39" s="163">
        <v>8</v>
      </c>
      <c r="B39" s="164" t="s">
        <v>50</v>
      </c>
      <c r="C39" s="173" t="s">
        <v>323</v>
      </c>
      <c r="D39" s="165" t="s">
        <v>262</v>
      </c>
      <c r="E39" s="166">
        <v>1</v>
      </c>
      <c r="F39" s="167"/>
      <c r="G39" s="168">
        <f>ROUND(E39*F39,2)</f>
        <v>0</v>
      </c>
      <c r="H39" s="167"/>
      <c r="I39" s="168">
        <f>ROUND(E39*H39,2)</f>
        <v>0</v>
      </c>
      <c r="J39" s="167"/>
      <c r="K39" s="168">
        <f>ROUND(E39*J39,2)</f>
        <v>0</v>
      </c>
      <c r="L39" s="168">
        <v>21</v>
      </c>
      <c r="M39" s="168">
        <f>G39*(1+L39/100)</f>
        <v>0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/>
      <c r="S39" s="168" t="s">
        <v>108</v>
      </c>
      <c r="T39" s="169" t="s">
        <v>109</v>
      </c>
      <c r="U39" s="155">
        <v>0</v>
      </c>
      <c r="V39" s="155">
        <f>ROUND(E39*U39,2)</f>
        <v>0</v>
      </c>
      <c r="W39" s="155"/>
      <c r="X39" s="155" t="s">
        <v>324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325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0.6" outlineLevel="1">
      <c r="A40" s="163">
        <v>9</v>
      </c>
      <c r="B40" s="164" t="s">
        <v>58</v>
      </c>
      <c r="C40" s="173" t="s">
        <v>326</v>
      </c>
      <c r="D40" s="165" t="s">
        <v>262</v>
      </c>
      <c r="E40" s="166">
        <v>1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/>
      <c r="S40" s="168" t="s">
        <v>108</v>
      </c>
      <c r="T40" s="169" t="s">
        <v>109</v>
      </c>
      <c r="U40" s="155">
        <v>0</v>
      </c>
      <c r="V40" s="155">
        <f>ROUND(E40*U40,2)</f>
        <v>0</v>
      </c>
      <c r="W40" s="155"/>
      <c r="X40" s="155" t="s">
        <v>324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325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63">
        <v>10</v>
      </c>
      <c r="B41" s="164" t="s">
        <v>60</v>
      </c>
      <c r="C41" s="173" t="s">
        <v>327</v>
      </c>
      <c r="D41" s="165" t="s">
        <v>262</v>
      </c>
      <c r="E41" s="166">
        <v>1</v>
      </c>
      <c r="F41" s="167"/>
      <c r="G41" s="168">
        <f>ROUND(E41*F41,2)</f>
        <v>0</v>
      </c>
      <c r="H41" s="167"/>
      <c r="I41" s="168">
        <f>ROUND(E41*H41,2)</f>
        <v>0</v>
      </c>
      <c r="J41" s="167"/>
      <c r="K41" s="168">
        <f>ROUND(E41*J41,2)</f>
        <v>0</v>
      </c>
      <c r="L41" s="168">
        <v>21</v>
      </c>
      <c r="M41" s="168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68"/>
      <c r="S41" s="168" t="s">
        <v>108</v>
      </c>
      <c r="T41" s="169" t="s">
        <v>109</v>
      </c>
      <c r="U41" s="155">
        <v>0</v>
      </c>
      <c r="V41" s="155">
        <f>ROUND(E41*U41,2)</f>
        <v>0</v>
      </c>
      <c r="W41" s="155"/>
      <c r="X41" s="155" t="s">
        <v>324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325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63">
        <v>11</v>
      </c>
      <c r="B42" s="164" t="s">
        <v>328</v>
      </c>
      <c r="C42" s="173" t="s">
        <v>329</v>
      </c>
      <c r="D42" s="165" t="s">
        <v>262</v>
      </c>
      <c r="E42" s="166">
        <v>1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21</v>
      </c>
      <c r="M42" s="168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/>
      <c r="S42" s="168" t="s">
        <v>108</v>
      </c>
      <c r="T42" s="169" t="s">
        <v>109</v>
      </c>
      <c r="U42" s="155">
        <v>0</v>
      </c>
      <c r="V42" s="155">
        <f>ROUND(E42*U42,2)</f>
        <v>0</v>
      </c>
      <c r="W42" s="155"/>
      <c r="X42" s="155" t="s">
        <v>324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325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>
      <c r="A43" s="149" t="s">
        <v>104</v>
      </c>
      <c r="B43" s="150" t="s">
        <v>77</v>
      </c>
      <c r="C43" s="172" t="s">
        <v>28</v>
      </c>
      <c r="D43" s="159"/>
      <c r="E43" s="160"/>
      <c r="F43" s="161"/>
      <c r="G43" s="161">
        <f>SUMIF(AG44:AG45,"&lt;&gt;NOR",G44:G45)</f>
        <v>0</v>
      </c>
      <c r="H43" s="161"/>
      <c r="I43" s="161">
        <f>SUM(I44:I45)</f>
        <v>0</v>
      </c>
      <c r="J43" s="161"/>
      <c r="K43" s="161">
        <f>SUM(K44:K45)</f>
        <v>0</v>
      </c>
      <c r="L43" s="161"/>
      <c r="M43" s="161">
        <f>SUM(M44:M45)</f>
        <v>0</v>
      </c>
      <c r="N43" s="161"/>
      <c r="O43" s="161">
        <f>SUM(O44:O45)</f>
        <v>0</v>
      </c>
      <c r="P43" s="161"/>
      <c r="Q43" s="161">
        <f>SUM(Q44:Q45)</f>
        <v>0</v>
      </c>
      <c r="R43" s="161"/>
      <c r="S43" s="161"/>
      <c r="T43" s="162"/>
      <c r="U43" s="158"/>
      <c r="V43" s="158">
        <f>SUM(V44:V45)</f>
        <v>0</v>
      </c>
      <c r="W43" s="158"/>
      <c r="X43" s="158"/>
      <c r="AG43" t="s">
        <v>105</v>
      </c>
    </row>
    <row r="44" spans="1:60" outlineLevel="1">
      <c r="A44" s="163">
        <v>12</v>
      </c>
      <c r="B44" s="164" t="s">
        <v>330</v>
      </c>
      <c r="C44" s="173" t="s">
        <v>331</v>
      </c>
      <c r="D44" s="165" t="s">
        <v>262</v>
      </c>
      <c r="E44" s="166">
        <v>1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68"/>
      <c r="S44" s="168" t="s">
        <v>108</v>
      </c>
      <c r="T44" s="169" t="s">
        <v>109</v>
      </c>
      <c r="U44" s="155">
        <v>0</v>
      </c>
      <c r="V44" s="155">
        <f>ROUND(E44*U44,2)</f>
        <v>0</v>
      </c>
      <c r="W44" s="155"/>
      <c r="X44" s="155" t="s">
        <v>299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300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0.6" outlineLevel="1">
      <c r="A45" s="163">
        <v>13</v>
      </c>
      <c r="B45" s="164" t="s">
        <v>332</v>
      </c>
      <c r="C45" s="173" t="s">
        <v>333</v>
      </c>
      <c r="D45" s="165" t="s">
        <v>262</v>
      </c>
      <c r="E45" s="166">
        <v>1</v>
      </c>
      <c r="F45" s="167"/>
      <c r="G45" s="168">
        <f>ROUND(E45*F45,2)</f>
        <v>0</v>
      </c>
      <c r="H45" s="167"/>
      <c r="I45" s="168">
        <f>ROUND(E45*H45,2)</f>
        <v>0</v>
      </c>
      <c r="J45" s="167"/>
      <c r="K45" s="168">
        <f>ROUND(E45*J45,2)</f>
        <v>0</v>
      </c>
      <c r="L45" s="168">
        <v>21</v>
      </c>
      <c r="M45" s="168">
        <f>G45*(1+L45/100)</f>
        <v>0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/>
      <c r="S45" s="168" t="s">
        <v>108</v>
      </c>
      <c r="T45" s="169" t="s">
        <v>109</v>
      </c>
      <c r="U45" s="155">
        <v>0</v>
      </c>
      <c r="V45" s="155">
        <f>ROUND(E45*U45,2)</f>
        <v>0</v>
      </c>
      <c r="W45" s="155"/>
      <c r="X45" s="155" t="s">
        <v>299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300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>
      <c r="A46" s="3"/>
      <c r="B46" s="4"/>
      <c r="C46" s="175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91</v>
      </c>
    </row>
    <row r="47" spans="1:60">
      <c r="A47" s="149"/>
      <c r="B47" s="150" t="s">
        <v>29</v>
      </c>
      <c r="C47" s="172"/>
      <c r="D47" s="151"/>
      <c r="E47" s="152"/>
      <c r="F47" s="152"/>
      <c r="G47" s="171">
        <f>G8+G16+G35+G38+G43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294</v>
      </c>
    </row>
    <row r="48" spans="1:60">
      <c r="C48" s="176"/>
      <c r="D48" s="10"/>
      <c r="AG48" t="s">
        <v>295</v>
      </c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24">
    <mergeCell ref="C10:G10"/>
    <mergeCell ref="C11:G11"/>
    <mergeCell ref="C12:G12"/>
    <mergeCell ref="C13:G13"/>
    <mergeCell ref="A1:G1"/>
    <mergeCell ref="C2:G2"/>
    <mergeCell ref="C3:G3"/>
    <mergeCell ref="C4:G4"/>
    <mergeCell ref="C21:G21"/>
    <mergeCell ref="C22:G22"/>
    <mergeCell ref="C23:G23"/>
    <mergeCell ref="C24:G24"/>
    <mergeCell ref="C14:G14"/>
    <mergeCell ref="C15:G15"/>
    <mergeCell ref="C18:G18"/>
    <mergeCell ref="C19:G19"/>
    <mergeCell ref="C30:G30"/>
    <mergeCell ref="C32:G32"/>
    <mergeCell ref="C34:G34"/>
    <mergeCell ref="C37:G37"/>
    <mergeCell ref="C25:G25"/>
    <mergeCell ref="C26:G26"/>
    <mergeCell ref="C27:G27"/>
    <mergeCell ref="C28:G28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99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'99 1 Pol'!Názvy_tisku</vt:lpstr>
      <vt:lpstr>oadresa</vt:lpstr>
      <vt:lpstr>Stavba!Objednatel</vt:lpstr>
      <vt:lpstr>Stavba!Objekt</vt:lpstr>
      <vt:lpstr>'01 1 Pol'!Oblast_tisku</vt:lpstr>
      <vt:lpstr>'99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2021-03-02T08:27:00Z</dcterms:modified>
</cp:coreProperties>
</file>